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32767" windowWidth="15852" windowHeight="10188" firstSheet="2" activeTab="6"/>
  </bookViews>
  <sheets>
    <sheet name="2011-12" sheetId="1" r:id="rId1"/>
    <sheet name="2013-14" sheetId="2" r:id="rId2"/>
    <sheet name="2014-15" sheetId="3" r:id="rId3"/>
    <sheet name="2015-16" sheetId="4" r:id="rId4"/>
    <sheet name="2016-17" sheetId="5" r:id="rId5"/>
    <sheet name="2017-18" sheetId="6" r:id="rId6"/>
    <sheet name="2018-19" sheetId="7" r:id="rId7"/>
    <sheet name="2019-20" sheetId="8" r:id="rId8"/>
  </sheets>
  <definedNames>
    <definedName name="_xlnm.Print_Area" localSheetId="2">'2014-15'!$A$1:$N$36</definedName>
    <definedName name="_xlnm.Print_Area" localSheetId="3">'2015-16'!$A$1:$N$37</definedName>
  </definedNames>
  <calcPr fullCalcOnLoad="1"/>
</workbook>
</file>

<file path=xl/sharedStrings.xml><?xml version="1.0" encoding="utf-8"?>
<sst xmlns="http://schemas.openxmlformats.org/spreadsheetml/2006/main" count="416" uniqueCount="85">
  <si>
    <t>April</t>
  </si>
  <si>
    <t>July</t>
  </si>
  <si>
    <t>September</t>
  </si>
  <si>
    <t>October</t>
  </si>
  <si>
    <t>December</t>
  </si>
  <si>
    <t>January</t>
  </si>
  <si>
    <t>February</t>
  </si>
  <si>
    <t>March</t>
  </si>
  <si>
    <t>November</t>
  </si>
  <si>
    <t>August</t>
  </si>
  <si>
    <t>June</t>
  </si>
  <si>
    <t>May</t>
  </si>
  <si>
    <t>Opening Balance</t>
  </si>
  <si>
    <t>Income</t>
  </si>
  <si>
    <t>Total Income</t>
  </si>
  <si>
    <t>Expenditure</t>
  </si>
  <si>
    <t>Total Expenditure</t>
  </si>
  <si>
    <t>Precept</t>
  </si>
  <si>
    <t>Clerk's Salary</t>
  </si>
  <si>
    <t>Insurance Premium</t>
  </si>
  <si>
    <t>Clerks Course</t>
  </si>
  <si>
    <t>Bank Balance</t>
  </si>
  <si>
    <t>Audit</t>
  </si>
  <si>
    <t>Computer &amp; Printer</t>
  </si>
  <si>
    <t>Donation to Elmore Village Hall</t>
  </si>
  <si>
    <t>2. The bank balance figure includes an emergency contingency fund of £1,300 as well as a figure of £600 ring-fenced for ponds maintenance.</t>
  </si>
  <si>
    <t>1. The Precept was not increased this year and has remained the same for 3 years.</t>
  </si>
  <si>
    <t xml:space="preserve">    These accruals are not shown in the balances.</t>
  </si>
  <si>
    <t>3. The bank balance at 31st March 2012 was £3,834.72</t>
  </si>
  <si>
    <t>Clerk's Course</t>
  </si>
  <si>
    <t>GAPTC Subs</t>
  </si>
  <si>
    <t>PC Contingency Fund</t>
  </si>
  <si>
    <t>Pond Maintenance</t>
  </si>
  <si>
    <t>Funds Available</t>
  </si>
  <si>
    <t>Totals</t>
  </si>
  <si>
    <t>Village Design Statement</t>
  </si>
  <si>
    <t>Parish Website</t>
  </si>
  <si>
    <t>Parish Precept</t>
  </si>
  <si>
    <t>1. The Precept was not increased this year and has remained the same @ £2,400 for 4 years.</t>
  </si>
  <si>
    <t>Income vs Expenditure</t>
  </si>
  <si>
    <t>VAT Rebates FY 13/14</t>
  </si>
  <si>
    <t>4. The 'Contingency Fund' covers such items as costs of holding an election, expenses related to an emergency (e.g. flooding) and unforeseen circumtances.</t>
  </si>
  <si>
    <t xml:space="preserve">5. The forecast expenditure on the Parish Website and the Village Design Statemants are unknowns at pesent and may not occur. </t>
  </si>
  <si>
    <t>6. The forecast income vs expenditure may be more if no Clerk's course is required or website expenses are lower than expected</t>
  </si>
  <si>
    <t>Internal Audit Fees</t>
  </si>
  <si>
    <t>Fastsigns Plaque</t>
  </si>
  <si>
    <t>VAT Rebates FY 14/15</t>
  </si>
  <si>
    <t>3. Hence the figures at line 26 represent the funds available to spend at any one time</t>
  </si>
  <si>
    <t>2. The bank balance figure (line 21) includes an Emergency Contingency fund of £1,300 as well as a figure of £600 ring-fenced for ponds maintenance.</t>
  </si>
  <si>
    <t>Elmore Quarterly+ N'letter</t>
  </si>
  <si>
    <t>Office Consumables</t>
  </si>
  <si>
    <t>1. The Precept was not increased this year and has remained the same @ £2,400 for 5 years.</t>
  </si>
  <si>
    <t>Defribulator</t>
  </si>
  <si>
    <t>2. The bank balance figure (line 21) includes an Emergency Contingency fund of £1,300 (£1500 from December 2015) as well as a figure of £600 ring-fenced for ponds maintenance.</t>
  </si>
  <si>
    <t>Defibrillator</t>
  </si>
  <si>
    <t>Defibrillator 2</t>
  </si>
  <si>
    <t>Donation to E VH</t>
  </si>
  <si>
    <t>VAT Rebates FY14/15</t>
  </si>
  <si>
    <t>Office Consumables etc</t>
  </si>
  <si>
    <t>Transparency Fund</t>
  </si>
  <si>
    <t>3. Hence the figures at line 29 represent the funds available to spend at any one time</t>
  </si>
  <si>
    <t>Defibrilator</t>
  </si>
  <si>
    <t>2. The bank balance figure (line 24) includes an Emergency Contingency fund of £1,500, £600 ring-fenced for ponds maintenance and £160 p/a Defibrillator costs.</t>
  </si>
  <si>
    <t>Severn Voice</t>
  </si>
  <si>
    <t>Audit Fees</t>
  </si>
  <si>
    <t>Union Flag</t>
  </si>
  <si>
    <t xml:space="preserve"> </t>
  </si>
  <si>
    <t>The Bridge</t>
  </si>
  <si>
    <t>Grass Cutting</t>
  </si>
  <si>
    <t>CCTV equipment</t>
  </si>
  <si>
    <t>GCC Verge contract</t>
  </si>
  <si>
    <t>1. The Precept was increased this year by 3% having remained the same for the previous 5 years.</t>
  </si>
  <si>
    <t>Office</t>
  </si>
  <si>
    <t>First Aid training</t>
  </si>
  <si>
    <t>2. The bank balance figure (row 25) includes an Emergency Contingency fund of £1,500, £600 ring-fenced for ponds maintenance and £160 p/a Defibrillator costs.</t>
  </si>
  <si>
    <t>3. Hence the figures at row 30 represent the funds available to spend at any one time</t>
  </si>
  <si>
    <t>VAT Rebates FY17/18</t>
  </si>
  <si>
    <t>Defib Y1-Y3</t>
  </si>
  <si>
    <t>Defib  Y1+Y2</t>
  </si>
  <si>
    <t>Com project</t>
  </si>
  <si>
    <t>First Aid books</t>
  </si>
  <si>
    <t xml:space="preserve">  </t>
  </si>
  <si>
    <t>FY19-20</t>
  </si>
  <si>
    <t>First Aid</t>
  </si>
  <si>
    <t>Defib Y1-Y4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</si>
</sst>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£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9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sz val="12"/>
      <color indexed="3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4"/>
      <name val="Arial"/>
      <family val="2"/>
    </font>
    <font>
      <sz val="12"/>
      <color indexed="12"/>
      <name val="Arial"/>
      <family val="2"/>
    </font>
    <font>
      <i/>
      <sz val="12"/>
      <color indexed="10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9"/>
      <color indexed="14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theme="4" tint="-0.4999699890613556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889DB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0" fillId="31" borderId="7" applyNumberFormat="0" applyFont="0" applyAlignment="0" applyProtection="0"/>
    <xf numFmtId="0" fontId="74" fillId="26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 horizontal="left"/>
    </xf>
    <xf numFmtId="165" fontId="9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5" fontId="10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165" fontId="7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165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0" fillId="0" borderId="21" xfId="0" applyBorder="1" applyAlignment="1">
      <alignment horizontal="left"/>
    </xf>
    <xf numFmtId="165" fontId="0" fillId="0" borderId="20" xfId="0" applyNumberFormat="1" applyBorder="1" applyAlignment="1">
      <alignment horizontal="center"/>
    </xf>
    <xf numFmtId="0" fontId="11" fillId="0" borderId="10" xfId="0" applyFont="1" applyBorder="1" applyAlignment="1">
      <alignment horizontal="left"/>
    </xf>
    <xf numFmtId="165" fontId="1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65" fontId="15" fillId="0" borderId="10" xfId="0" applyNumberFormat="1" applyFont="1" applyFill="1" applyBorder="1" applyAlignment="1">
      <alignment horizontal="center"/>
    </xf>
    <xf numFmtId="165" fontId="14" fillId="0" borderId="10" xfId="0" applyNumberFormat="1" applyFont="1" applyFill="1" applyBorder="1" applyAlignment="1">
      <alignment horizontal="center"/>
    </xf>
    <xf numFmtId="165" fontId="10" fillId="32" borderId="10" xfId="0" applyNumberFormat="1" applyFont="1" applyFill="1" applyBorder="1" applyAlignment="1">
      <alignment horizontal="center"/>
    </xf>
    <xf numFmtId="165" fontId="13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65" fontId="16" fillId="0" borderId="10" xfId="0" applyNumberFormat="1" applyFont="1" applyBorder="1" applyAlignment="1">
      <alignment horizontal="center"/>
    </xf>
    <xf numFmtId="165" fontId="78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16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165" fontId="17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/>
    </xf>
    <xf numFmtId="165" fontId="79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165" fontId="22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165" fontId="21" fillId="0" borderId="10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165" fontId="24" fillId="0" borderId="10" xfId="0" applyNumberFormat="1" applyFont="1" applyFill="1" applyBorder="1" applyAlignment="1">
      <alignment horizontal="center"/>
    </xf>
    <xf numFmtId="165" fontId="25" fillId="0" borderId="10" xfId="0" applyNumberFormat="1" applyFont="1" applyFill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165" fontId="27" fillId="0" borderId="10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/>
    </xf>
    <xf numFmtId="165" fontId="18" fillId="32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8" fillId="0" borderId="0" xfId="0" applyFont="1" applyAlignment="1">
      <alignment horizontal="left"/>
    </xf>
    <xf numFmtId="165" fontId="20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left"/>
    </xf>
    <xf numFmtId="165" fontId="20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6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9" fillId="0" borderId="22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19" fillId="0" borderId="23" xfId="0" applyFont="1" applyBorder="1" applyAlignment="1">
      <alignment/>
    </xf>
    <xf numFmtId="165" fontId="19" fillId="0" borderId="24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29" fillId="0" borderId="19" xfId="0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0" borderId="0" xfId="0" applyFont="1" applyAlignment="1">
      <alignment/>
    </xf>
    <xf numFmtId="165" fontId="80" fillId="0" borderId="10" xfId="0" applyNumberFormat="1" applyFont="1" applyFill="1" applyBorder="1" applyAlignment="1">
      <alignment horizontal="center"/>
    </xf>
    <xf numFmtId="165" fontId="80" fillId="0" borderId="10" xfId="0" applyNumberFormat="1" applyFont="1" applyBorder="1" applyAlignment="1">
      <alignment horizontal="center"/>
    </xf>
    <xf numFmtId="165" fontId="81" fillId="0" borderId="10" xfId="0" applyNumberFormat="1" applyFont="1" applyFill="1" applyBorder="1" applyAlignment="1">
      <alignment horizontal="center"/>
    </xf>
    <xf numFmtId="0" fontId="80" fillId="0" borderId="10" xfId="0" applyFont="1" applyBorder="1" applyAlignment="1">
      <alignment/>
    </xf>
    <xf numFmtId="0" fontId="80" fillId="0" borderId="20" xfId="0" applyFont="1" applyBorder="1" applyAlignment="1">
      <alignment/>
    </xf>
    <xf numFmtId="165" fontId="82" fillId="0" borderId="10" xfId="0" applyNumberFormat="1" applyFont="1" applyFill="1" applyBorder="1" applyAlignment="1">
      <alignment horizontal="center"/>
    </xf>
    <xf numFmtId="165" fontId="83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/>
    </xf>
    <xf numFmtId="165" fontId="83" fillId="0" borderId="10" xfId="0" applyNumberFormat="1" applyFont="1" applyFill="1" applyBorder="1" applyAlignment="1">
      <alignment horizontal="center"/>
    </xf>
    <xf numFmtId="165" fontId="85" fillId="0" borderId="10" xfId="0" applyNumberFormat="1" applyFont="1" applyFill="1" applyBorder="1" applyAlignment="1">
      <alignment horizontal="center"/>
    </xf>
    <xf numFmtId="165" fontId="86" fillId="0" borderId="10" xfId="0" applyNumberFormat="1" applyFont="1" applyFill="1" applyBorder="1" applyAlignment="1">
      <alignment horizontal="center"/>
    </xf>
    <xf numFmtId="165" fontId="85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165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8" fontId="80" fillId="0" borderId="10" xfId="0" applyNumberFormat="1" applyFont="1" applyFill="1" applyBorder="1" applyAlignment="1">
      <alignment horizontal="center"/>
    </xf>
    <xf numFmtId="165" fontId="81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8" fontId="19" fillId="0" borderId="10" xfId="0" applyNumberFormat="1" applyFont="1" applyFill="1" applyBorder="1" applyAlignment="1">
      <alignment horizontal="center"/>
    </xf>
    <xf numFmtId="165" fontId="19" fillId="33" borderId="10" xfId="0" applyNumberFormat="1" applyFont="1" applyFill="1" applyBorder="1" applyAlignment="1">
      <alignment horizontal="center"/>
    </xf>
    <xf numFmtId="8" fontId="19" fillId="33" borderId="10" xfId="0" applyNumberFormat="1" applyFont="1" applyFill="1" applyBorder="1" applyAlignment="1">
      <alignment horizontal="center"/>
    </xf>
    <xf numFmtId="165" fontId="22" fillId="0" borderId="10" xfId="0" applyNumberFormat="1" applyFont="1" applyBorder="1" applyAlignment="1">
      <alignment horizontal="center" vertical="top"/>
    </xf>
    <xf numFmtId="165" fontId="21" fillId="0" borderId="10" xfId="0" applyNumberFormat="1" applyFont="1" applyBorder="1" applyAlignment="1">
      <alignment horizontal="center" vertical="top"/>
    </xf>
    <xf numFmtId="0" fontId="80" fillId="0" borderId="10" xfId="0" applyFont="1" applyBorder="1" applyAlignment="1">
      <alignment horizontal="center" vertical="top"/>
    </xf>
    <xf numFmtId="0" fontId="80" fillId="0" borderId="0" xfId="0" applyFont="1" applyAlignment="1">
      <alignment vertical="top"/>
    </xf>
    <xf numFmtId="165" fontId="80" fillId="0" borderId="10" xfId="0" applyNumberFormat="1" applyFont="1" applyFill="1" applyBorder="1" applyAlignment="1">
      <alignment horizontal="center" vertical="top"/>
    </xf>
    <xf numFmtId="165" fontId="19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165" fontId="87" fillId="0" borderId="10" xfId="0" applyNumberFormat="1" applyFont="1" applyFill="1" applyBorder="1" applyAlignment="1">
      <alignment horizontal="center"/>
    </xf>
    <xf numFmtId="6" fontId="19" fillId="0" borderId="20" xfId="0" applyNumberFormat="1" applyFont="1" applyBorder="1" applyAlignment="1">
      <alignment/>
    </xf>
    <xf numFmtId="165" fontId="88" fillId="0" borderId="10" xfId="0" applyNumberFormat="1" applyFont="1" applyBorder="1" applyAlignment="1">
      <alignment horizontal="center"/>
    </xf>
    <xf numFmtId="165" fontId="17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165" fontId="87" fillId="33" borderId="10" xfId="0" applyNumberFormat="1" applyFont="1" applyFill="1" applyBorder="1" applyAlignment="1">
      <alignment horizontal="center"/>
    </xf>
    <xf numFmtId="165" fontId="17" fillId="35" borderId="10" xfId="0" applyNumberFormat="1" applyFont="1" applyFill="1" applyBorder="1" applyAlignment="1">
      <alignment horizontal="center"/>
    </xf>
    <xf numFmtId="0" fontId="89" fillId="0" borderId="10" xfId="0" applyFont="1" applyBorder="1" applyAlignment="1">
      <alignment horizontal="left"/>
    </xf>
    <xf numFmtId="0" fontId="0" fillId="0" borderId="0" xfId="0" applyFont="1" applyAlignment="1">
      <alignment/>
    </xf>
    <xf numFmtId="165" fontId="17" fillId="33" borderId="10" xfId="0" applyNumberFormat="1" applyFont="1" applyFill="1" applyBorder="1" applyAlignment="1">
      <alignment horizontal="center"/>
    </xf>
    <xf numFmtId="165" fontId="88" fillId="0" borderId="10" xfId="0" applyNumberFormat="1" applyFont="1" applyFill="1" applyBorder="1" applyAlignment="1">
      <alignment horizontal="center"/>
    </xf>
    <xf numFmtId="165" fontId="19" fillId="0" borderId="10" xfId="0" applyNumberFormat="1" applyFont="1" applyFill="1" applyBorder="1" applyAlignment="1">
      <alignment/>
    </xf>
    <xf numFmtId="165" fontId="17" fillId="24" borderId="10" xfId="0" applyNumberFormat="1" applyFont="1" applyFill="1" applyBorder="1" applyAlignment="1">
      <alignment horizontal="center"/>
    </xf>
    <xf numFmtId="165" fontId="19" fillId="36" borderId="10" xfId="0" applyNumberFormat="1" applyFont="1" applyFill="1" applyBorder="1" applyAlignment="1">
      <alignment horizontal="center"/>
    </xf>
    <xf numFmtId="165" fontId="17" fillId="9" borderId="10" xfId="0" applyNumberFormat="1" applyFont="1" applyFill="1" applyBorder="1" applyAlignment="1">
      <alignment horizontal="center"/>
    </xf>
    <xf numFmtId="165" fontId="19" fillId="0" borderId="20" xfId="0" applyNumberFormat="1" applyFont="1" applyBorder="1" applyAlignment="1">
      <alignment/>
    </xf>
    <xf numFmtId="165" fontId="17" fillId="37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80" fillId="0" borderId="10" xfId="0" applyFont="1" applyBorder="1" applyAlignment="1">
      <alignment vertical="top"/>
    </xf>
    <xf numFmtId="0" fontId="17" fillId="33" borderId="10" xfId="0" applyFont="1" applyFill="1" applyBorder="1" applyAlignment="1">
      <alignment horizontal="center"/>
    </xf>
    <xf numFmtId="165" fontId="2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5" fontId="19" fillId="33" borderId="10" xfId="0" applyNumberFormat="1" applyFont="1" applyFill="1" applyBorder="1" applyAlignment="1">
      <alignment horizontal="center" vertical="top"/>
    </xf>
    <xf numFmtId="165" fontId="17" fillId="36" borderId="10" xfId="0" applyNumberFormat="1" applyFont="1" applyFill="1" applyBorder="1" applyAlignment="1">
      <alignment horizontal="center"/>
    </xf>
    <xf numFmtId="165" fontId="18" fillId="36" borderId="10" xfId="0" applyNumberFormat="1" applyFont="1" applyFill="1" applyBorder="1" applyAlignment="1">
      <alignment horizontal="center"/>
    </xf>
    <xf numFmtId="165" fontId="26" fillId="36" borderId="10" xfId="0" applyNumberFormat="1" applyFont="1" applyFill="1" applyBorder="1" applyAlignment="1">
      <alignment horizontal="center"/>
    </xf>
    <xf numFmtId="165" fontId="22" fillId="36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165" fontId="17" fillId="23" borderId="10" xfId="0" applyNumberFormat="1" applyFont="1" applyFill="1" applyBorder="1" applyAlignment="1">
      <alignment horizontal="center"/>
    </xf>
    <xf numFmtId="165" fontId="22" fillId="36" borderId="10" xfId="0" applyNumberFormat="1" applyFont="1" applyFill="1" applyBorder="1" applyAlignment="1">
      <alignment horizontal="center" vertical="top"/>
    </xf>
    <xf numFmtId="165" fontId="87" fillId="36" borderId="10" xfId="0" applyNumberFormat="1" applyFont="1" applyFill="1" applyBorder="1" applyAlignment="1">
      <alignment horizontal="center"/>
    </xf>
    <xf numFmtId="165" fontId="82" fillId="33" borderId="10" xfId="0" applyNumberFormat="1" applyFont="1" applyFill="1" applyBorder="1" applyAlignment="1">
      <alignment horizontal="center"/>
    </xf>
    <xf numFmtId="165" fontId="17" fillId="38" borderId="10" xfId="0" applyNumberFormat="1" applyFont="1" applyFill="1" applyBorder="1" applyAlignment="1">
      <alignment horizontal="center"/>
    </xf>
    <xf numFmtId="165" fontId="19" fillId="33" borderId="10" xfId="0" applyNumberFormat="1" applyFont="1" applyFill="1" applyBorder="1" applyAlignment="1">
      <alignment/>
    </xf>
    <xf numFmtId="165" fontId="17" fillId="13" borderId="10" xfId="0" applyNumberFormat="1" applyFont="1" applyFill="1" applyBorder="1" applyAlignment="1">
      <alignment horizontal="center"/>
    </xf>
    <xf numFmtId="165" fontId="17" fillId="15" borderId="10" xfId="0" applyNumberFormat="1" applyFont="1" applyFill="1" applyBorder="1" applyAlignment="1">
      <alignment horizontal="center"/>
    </xf>
    <xf numFmtId="165" fontId="17" fillId="39" borderId="10" xfId="0" applyNumberFormat="1" applyFont="1" applyFill="1" applyBorder="1" applyAlignment="1">
      <alignment horizontal="center"/>
    </xf>
    <xf numFmtId="165" fontId="82" fillId="36" borderId="10" xfId="0" applyNumberFormat="1" applyFont="1" applyFill="1" applyBorder="1" applyAlignment="1">
      <alignment horizontal="center"/>
    </xf>
    <xf numFmtId="8" fontId="19" fillId="36" borderId="10" xfId="0" applyNumberFormat="1" applyFont="1" applyFill="1" applyBorder="1" applyAlignment="1">
      <alignment horizontal="center"/>
    </xf>
    <xf numFmtId="165" fontId="19" fillId="36" borderId="10" xfId="0" applyNumberFormat="1" applyFont="1" applyFill="1" applyBorder="1" applyAlignment="1">
      <alignment horizontal="center" vertical="top"/>
    </xf>
    <xf numFmtId="165" fontId="19" fillId="36" borderId="10" xfId="0" applyNumberFormat="1" applyFont="1" applyFill="1" applyBorder="1" applyAlignment="1">
      <alignment/>
    </xf>
    <xf numFmtId="165" fontId="34" fillId="0" borderId="10" xfId="0" applyNumberFormat="1" applyFont="1" applyFill="1" applyBorder="1" applyAlignment="1">
      <alignment horizontal="center"/>
    </xf>
    <xf numFmtId="6" fontId="19" fillId="13" borderId="20" xfId="0" applyNumberFormat="1" applyFont="1" applyFill="1" applyBorder="1" applyAlignment="1">
      <alignment/>
    </xf>
    <xf numFmtId="165" fontId="19" fillId="1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Layout" zoomScale="70" zoomScalePageLayoutView="70" workbookViewId="0" topLeftCell="H1">
      <selection activeCell="A23" sqref="A23"/>
    </sheetView>
  </sheetViews>
  <sheetFormatPr defaultColWidth="2.7109375" defaultRowHeight="12.75"/>
  <cols>
    <col min="1" max="1" width="22.57421875" style="3" customWidth="1"/>
    <col min="2" max="6" width="11.421875" style="0" bestFit="1" customWidth="1"/>
    <col min="7" max="7" width="13.140625" style="0" bestFit="1" customWidth="1"/>
    <col min="8" max="8" width="12.8515625" style="0" customWidth="1"/>
    <col min="9" max="9" width="12.57421875" style="0" bestFit="1" customWidth="1"/>
    <col min="10" max="10" width="12.421875" style="0" bestFit="1" customWidth="1"/>
    <col min="11" max="13" width="11.421875" style="0" bestFit="1" customWidth="1"/>
  </cols>
  <sheetData>
    <row r="1" spans="1:13" s="2" customFormat="1" ht="23.25" customHeight="1">
      <c r="A1" s="4"/>
      <c r="B1" s="9" t="s">
        <v>0</v>
      </c>
      <c r="C1" s="9" t="s">
        <v>11</v>
      </c>
      <c r="D1" s="9" t="s">
        <v>10</v>
      </c>
      <c r="E1" s="9" t="s">
        <v>1</v>
      </c>
      <c r="F1" s="9" t="s">
        <v>9</v>
      </c>
      <c r="G1" s="9" t="s">
        <v>2</v>
      </c>
      <c r="H1" s="9" t="s">
        <v>3</v>
      </c>
      <c r="I1" s="9" t="s">
        <v>8</v>
      </c>
      <c r="J1" s="9" t="s">
        <v>4</v>
      </c>
      <c r="K1" s="9" t="s">
        <v>5</v>
      </c>
      <c r="L1" s="9" t="s">
        <v>6</v>
      </c>
      <c r="M1" s="9" t="s">
        <v>7</v>
      </c>
    </row>
    <row r="2" spans="1:13" s="2" customFormat="1" ht="20.2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26.25" customHeight="1">
      <c r="A3" s="7" t="s">
        <v>12</v>
      </c>
      <c r="B3" s="10">
        <v>2934.61</v>
      </c>
      <c r="C3" s="10">
        <f aca="true" t="shared" si="0" ref="C3:M3">B17</f>
        <v>4134.610000000001</v>
      </c>
      <c r="D3" s="10">
        <f t="shared" si="0"/>
        <v>3860.120000000001</v>
      </c>
      <c r="E3" s="10">
        <f t="shared" si="0"/>
        <v>3860.120000000001</v>
      </c>
      <c r="F3" s="10">
        <f t="shared" si="0"/>
        <v>3780.120000000001</v>
      </c>
      <c r="G3" s="10">
        <f t="shared" si="0"/>
        <v>3780.120000000001</v>
      </c>
      <c r="H3" s="10">
        <f t="shared" si="0"/>
        <v>4284.9800000000005</v>
      </c>
      <c r="I3" s="10">
        <f t="shared" si="0"/>
        <v>4284.9800000000005</v>
      </c>
      <c r="J3" s="10">
        <f t="shared" si="0"/>
        <v>4284.9800000000005</v>
      </c>
      <c r="K3" s="10">
        <f t="shared" si="0"/>
        <v>4038.7000000000003</v>
      </c>
      <c r="L3" s="10">
        <f t="shared" si="0"/>
        <v>4038.7000000000003</v>
      </c>
      <c r="M3" s="10">
        <f t="shared" si="0"/>
        <v>4038.7000000000003</v>
      </c>
    </row>
    <row r="4" spans="1:13" s="2" customFormat="1" ht="19.5" customHeight="1">
      <c r="A4" s="7" t="s">
        <v>13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1.75" customHeight="1">
      <c r="A5" s="8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24" customHeight="1">
      <c r="A6" s="8" t="s">
        <v>17</v>
      </c>
      <c r="B6" s="13">
        <v>1200</v>
      </c>
      <c r="C6" s="12"/>
      <c r="D6" s="12"/>
      <c r="E6" s="12"/>
      <c r="F6" s="12"/>
      <c r="G6" s="13">
        <v>1200</v>
      </c>
      <c r="H6" s="12"/>
      <c r="I6" s="12"/>
      <c r="J6" s="12"/>
      <c r="K6" s="12"/>
      <c r="L6" s="12"/>
      <c r="M6" s="12"/>
    </row>
    <row r="7" spans="1:13" ht="22.5" customHeight="1">
      <c r="A7" s="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24" customHeight="1">
      <c r="A8" s="7" t="s">
        <v>14</v>
      </c>
      <c r="B8" s="10">
        <f aca="true" t="shared" si="1" ref="B8:M8">SUM(B5:B7)</f>
        <v>1200</v>
      </c>
      <c r="C8" s="10">
        <f t="shared" si="1"/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1200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</row>
    <row r="9" spans="1:13" ht="24" customHeight="1">
      <c r="A9" s="7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24" customHeight="1">
      <c r="A10" s="8" t="s">
        <v>23</v>
      </c>
      <c r="B10" s="12"/>
      <c r="C10" s="12"/>
      <c r="D10" s="12"/>
      <c r="E10" s="12"/>
      <c r="F10" s="12"/>
      <c r="G10" s="13">
        <v>518.95</v>
      </c>
      <c r="H10" s="12"/>
      <c r="I10" s="12"/>
      <c r="J10" s="12"/>
      <c r="K10" s="12"/>
      <c r="L10" s="12"/>
      <c r="M10" s="12"/>
    </row>
    <row r="11" spans="1:13" ht="25.5" customHeight="1">
      <c r="A11" s="8" t="s">
        <v>22</v>
      </c>
      <c r="B11" s="12"/>
      <c r="C11" s="12"/>
      <c r="D11" s="12"/>
      <c r="E11" s="12"/>
      <c r="F11" s="12"/>
      <c r="G11" s="12"/>
      <c r="H11" s="12"/>
      <c r="I11" s="12"/>
      <c r="J11" s="13">
        <v>60</v>
      </c>
      <c r="K11" s="12"/>
      <c r="L11" s="12"/>
      <c r="M11" s="12"/>
    </row>
    <row r="12" spans="1:13" ht="28.5" customHeight="1">
      <c r="A12" s="8" t="s">
        <v>19</v>
      </c>
      <c r="B12" s="13"/>
      <c r="C12" s="13">
        <v>274.49</v>
      </c>
      <c r="D12" s="13"/>
      <c r="E12" s="13"/>
      <c r="F12" s="12"/>
      <c r="G12" s="12"/>
      <c r="H12" s="12"/>
      <c r="I12" s="12"/>
      <c r="J12" s="12"/>
      <c r="K12" s="12"/>
      <c r="L12" s="12"/>
      <c r="M12" s="12"/>
    </row>
    <row r="13" spans="1:13" ht="23.25" customHeight="1">
      <c r="A13" s="8" t="s">
        <v>20</v>
      </c>
      <c r="B13" s="13"/>
      <c r="C13" s="13"/>
      <c r="D13" s="13"/>
      <c r="E13" s="13">
        <v>80</v>
      </c>
      <c r="F13" s="12"/>
      <c r="G13" s="12"/>
      <c r="H13" s="12"/>
      <c r="I13" s="12"/>
      <c r="J13" s="12"/>
      <c r="K13" s="12"/>
      <c r="L13" s="12"/>
      <c r="M13" s="12"/>
    </row>
    <row r="14" spans="1:13" ht="24.75" customHeight="1">
      <c r="A14" s="8" t="s">
        <v>18</v>
      </c>
      <c r="B14" s="12"/>
      <c r="C14" s="12"/>
      <c r="D14" s="12"/>
      <c r="E14" s="12"/>
      <c r="F14" s="12"/>
      <c r="G14" s="13">
        <v>176.19</v>
      </c>
      <c r="H14" s="12"/>
      <c r="I14" s="12"/>
      <c r="J14" s="13">
        <v>186.28</v>
      </c>
      <c r="K14" s="12"/>
      <c r="L14" s="12"/>
      <c r="M14" s="13">
        <v>203.98</v>
      </c>
    </row>
    <row r="15" spans="1:13" ht="25.5" customHeight="1">
      <c r="A15" s="7" t="s">
        <v>16</v>
      </c>
      <c r="B15" s="10">
        <f aca="true" t="shared" si="2" ref="B15:M15">SUM(B10:B14)</f>
        <v>0</v>
      </c>
      <c r="C15" s="10">
        <f t="shared" si="2"/>
        <v>274.49</v>
      </c>
      <c r="D15" s="10">
        <f t="shared" si="2"/>
        <v>0</v>
      </c>
      <c r="E15" s="10">
        <f t="shared" si="2"/>
        <v>80</v>
      </c>
      <c r="F15" s="10">
        <f t="shared" si="2"/>
        <v>0</v>
      </c>
      <c r="G15" s="10">
        <f t="shared" si="2"/>
        <v>695.1400000000001</v>
      </c>
      <c r="H15" s="10">
        <f t="shared" si="2"/>
        <v>0</v>
      </c>
      <c r="I15" s="10">
        <f t="shared" si="2"/>
        <v>0</v>
      </c>
      <c r="J15" s="10">
        <f t="shared" si="2"/>
        <v>246.28</v>
      </c>
      <c r="K15" s="10">
        <f t="shared" si="2"/>
        <v>0</v>
      </c>
      <c r="L15" s="10">
        <f t="shared" si="2"/>
        <v>0</v>
      </c>
      <c r="M15" s="10">
        <f t="shared" si="2"/>
        <v>203.98</v>
      </c>
    </row>
    <row r="16" spans="1:13" ht="26.25" customHeight="1">
      <c r="A16" s="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24.75" customHeight="1">
      <c r="A17" s="7" t="s">
        <v>21</v>
      </c>
      <c r="B17" s="10">
        <f aca="true" t="shared" si="3" ref="B17:M17">B3+B8-B15</f>
        <v>4134.610000000001</v>
      </c>
      <c r="C17" s="10">
        <f t="shared" si="3"/>
        <v>3860.120000000001</v>
      </c>
      <c r="D17" s="10">
        <f t="shared" si="3"/>
        <v>3860.120000000001</v>
      </c>
      <c r="E17" s="10">
        <f t="shared" si="3"/>
        <v>3780.120000000001</v>
      </c>
      <c r="F17" s="10">
        <f t="shared" si="3"/>
        <v>3780.120000000001</v>
      </c>
      <c r="G17" s="10">
        <f t="shared" si="3"/>
        <v>4284.9800000000005</v>
      </c>
      <c r="H17" s="10">
        <f t="shared" si="3"/>
        <v>4284.9800000000005</v>
      </c>
      <c r="I17" s="10">
        <f t="shared" si="3"/>
        <v>4284.9800000000005</v>
      </c>
      <c r="J17" s="10">
        <f t="shared" si="3"/>
        <v>4038.7000000000003</v>
      </c>
      <c r="K17" s="10">
        <f t="shared" si="3"/>
        <v>4038.7000000000003</v>
      </c>
      <c r="L17" s="10">
        <f t="shared" si="3"/>
        <v>4038.7000000000003</v>
      </c>
      <c r="M17" s="10">
        <f t="shared" si="3"/>
        <v>3834.7200000000003</v>
      </c>
    </row>
    <row r="18" spans="1:13" ht="21" customHeight="1">
      <c r="A18" s="8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3.5" thickBo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7.25">
      <c r="A20" s="31" t="s">
        <v>26</v>
      </c>
      <c r="B20" s="32"/>
      <c r="C20" s="25"/>
      <c r="D20" s="33"/>
      <c r="E20" s="25"/>
      <c r="F20" s="25"/>
      <c r="G20" s="25"/>
      <c r="H20" s="15"/>
      <c r="I20" s="15"/>
      <c r="J20" s="15"/>
      <c r="K20" s="15"/>
      <c r="L20" s="15"/>
      <c r="M20" s="16"/>
    </row>
    <row r="21" spans="1:13" ht="17.25">
      <c r="A21" s="24" t="s">
        <v>25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8"/>
      <c r="M21" s="19"/>
    </row>
    <row r="22" spans="1:13" ht="17.25">
      <c r="A22" s="34" t="s">
        <v>27</v>
      </c>
      <c r="B22" s="23"/>
      <c r="C22" s="23"/>
      <c r="D22" s="23"/>
      <c r="E22" s="23"/>
      <c r="F22" s="18"/>
      <c r="G22" s="18"/>
      <c r="H22" s="18"/>
      <c r="I22" s="18"/>
      <c r="J22" s="18"/>
      <c r="K22" s="18"/>
      <c r="L22" s="18"/>
      <c r="M22" s="19"/>
    </row>
    <row r="23" spans="1:13" ht="17.25">
      <c r="A23" s="35" t="s">
        <v>28</v>
      </c>
      <c r="B23" s="23"/>
      <c r="C23" s="23"/>
      <c r="D23" s="23"/>
      <c r="E23" s="23"/>
      <c r="F23" s="23"/>
      <c r="G23" s="23"/>
      <c r="H23" s="18"/>
      <c r="I23" s="18"/>
      <c r="J23" s="18"/>
      <c r="K23" s="18"/>
      <c r="L23" s="18"/>
      <c r="M23" s="19"/>
    </row>
    <row r="24" spans="1:13" ht="17.25">
      <c r="A24" s="35"/>
      <c r="B24" s="23"/>
      <c r="C24" s="23"/>
      <c r="D24" s="23"/>
      <c r="E24" s="23"/>
      <c r="F24" s="23"/>
      <c r="G24" s="23"/>
      <c r="H24" s="18"/>
      <c r="I24" s="18"/>
      <c r="J24" s="18"/>
      <c r="K24" s="18"/>
      <c r="L24" s="18"/>
      <c r="M24" s="19"/>
    </row>
    <row r="25" spans="1:13" ht="12.75">
      <c r="A25" s="3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</row>
    <row r="26" spans="1:13" ht="12.75">
      <c r="A26" s="3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</row>
    <row r="28" spans="1:13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</row>
    <row r="29" spans="1:13" ht="13.5" thickBo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&amp;CELMORE PARISH COUNCIL
FINANCE SHEET 2011/12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70" zoomScaleNormal="70" workbookViewId="0" topLeftCell="A3">
      <selection activeCell="A1" sqref="A1"/>
    </sheetView>
  </sheetViews>
  <sheetFormatPr defaultColWidth="2.7109375" defaultRowHeight="12.75"/>
  <cols>
    <col min="1" max="1" width="25.7109375" style="3" customWidth="1"/>
    <col min="2" max="2" width="18.28125" style="46" customWidth="1"/>
    <col min="3" max="7" width="11.421875" style="0" bestFit="1" customWidth="1"/>
    <col min="8" max="8" width="13.140625" style="0" bestFit="1" customWidth="1"/>
    <col min="9" max="9" width="12.8515625" style="0" customWidth="1"/>
    <col min="10" max="10" width="12.57421875" style="0" bestFit="1" customWidth="1"/>
    <col min="11" max="11" width="12.421875" style="0" bestFit="1" customWidth="1"/>
    <col min="12" max="14" width="11.421875" style="0" bestFit="1" customWidth="1"/>
  </cols>
  <sheetData>
    <row r="1" spans="1:14" s="2" customFormat="1" ht="23.25" customHeight="1">
      <c r="A1" s="136"/>
      <c r="B1" s="6"/>
      <c r="C1" s="9" t="s">
        <v>0</v>
      </c>
      <c r="D1" s="9" t="s">
        <v>11</v>
      </c>
      <c r="E1" s="9" t="s">
        <v>10</v>
      </c>
      <c r="F1" s="9" t="s">
        <v>1</v>
      </c>
      <c r="G1" s="9" t="s">
        <v>9</v>
      </c>
      <c r="H1" s="9" t="s">
        <v>2</v>
      </c>
      <c r="I1" s="9" t="s">
        <v>3</v>
      </c>
      <c r="J1" s="9" t="s">
        <v>8</v>
      </c>
      <c r="K1" s="9" t="s">
        <v>4</v>
      </c>
      <c r="L1" s="9" t="s">
        <v>5</v>
      </c>
      <c r="M1" s="9" t="s">
        <v>6</v>
      </c>
      <c r="N1" s="9" t="s">
        <v>7</v>
      </c>
    </row>
    <row r="2" spans="1:14" s="2" customFormat="1" ht="20.25" customHeight="1">
      <c r="A2" s="4"/>
      <c r="B2" s="6" t="s">
        <v>34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42" customFormat="1" ht="26.25" customHeight="1">
      <c r="A3" s="41" t="s">
        <v>12</v>
      </c>
      <c r="B3" s="40"/>
      <c r="C3" s="40">
        <v>3565.59</v>
      </c>
      <c r="D3" s="40">
        <f aca="true" t="shared" si="0" ref="D3:N3">C21</f>
        <v>4452.65</v>
      </c>
      <c r="E3" s="40">
        <f t="shared" si="0"/>
        <v>4232</v>
      </c>
      <c r="F3" s="40">
        <f t="shared" si="0"/>
        <v>4232</v>
      </c>
      <c r="G3" s="40">
        <f>F21</f>
        <v>4232</v>
      </c>
      <c r="H3" s="40">
        <f t="shared" si="0"/>
        <v>4007</v>
      </c>
      <c r="I3" s="40">
        <f t="shared" si="0"/>
        <v>4007</v>
      </c>
      <c r="J3" s="40">
        <f>I21*1</f>
        <v>5207</v>
      </c>
      <c r="K3" s="40">
        <f>J21</f>
        <v>5207</v>
      </c>
      <c r="L3" s="40">
        <f t="shared" si="0"/>
        <v>5138.14</v>
      </c>
      <c r="M3" s="40">
        <f t="shared" si="0"/>
        <v>5138.14</v>
      </c>
      <c r="N3" s="40">
        <f t="shared" si="0"/>
        <v>4951.54</v>
      </c>
    </row>
    <row r="4" spans="1:14" s="2" customFormat="1" ht="19.5" customHeight="1">
      <c r="A4" s="44" t="s">
        <v>13</v>
      </c>
      <c r="B4" s="10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40"/>
    </row>
    <row r="5" spans="1:14" ht="24" customHeight="1">
      <c r="A5" s="8" t="s">
        <v>37</v>
      </c>
      <c r="B5" s="45">
        <f aca="true" t="shared" si="1" ref="B5:B19">SUM(C5:N5)</f>
        <v>2463</v>
      </c>
      <c r="C5" s="37">
        <v>1200</v>
      </c>
      <c r="D5" s="12"/>
      <c r="E5" s="12"/>
      <c r="F5" s="38"/>
      <c r="G5" s="38"/>
      <c r="H5" s="39"/>
      <c r="I5" s="68">
        <v>1200</v>
      </c>
      <c r="J5" s="38"/>
      <c r="K5" s="38"/>
      <c r="L5" s="38"/>
      <c r="M5" s="71">
        <v>63</v>
      </c>
      <c r="N5" s="38"/>
    </row>
    <row r="6" spans="1:14" ht="22.5" customHeight="1">
      <c r="A6" s="8" t="s">
        <v>40</v>
      </c>
      <c r="B6" s="45">
        <f t="shared" si="1"/>
        <v>0</v>
      </c>
      <c r="C6" s="12"/>
      <c r="D6" s="12"/>
      <c r="E6" s="12"/>
      <c r="F6" s="38"/>
      <c r="G6" s="38"/>
      <c r="H6" s="38"/>
      <c r="I6" s="38"/>
      <c r="J6" s="38"/>
      <c r="K6" s="38"/>
      <c r="L6" s="38"/>
      <c r="M6" s="38"/>
      <c r="N6" s="38"/>
    </row>
    <row r="7" spans="1:14" ht="22.5" customHeight="1">
      <c r="A7" s="8"/>
      <c r="B7" s="45"/>
      <c r="C7" s="12"/>
      <c r="D7" s="12"/>
      <c r="E7" s="12"/>
      <c r="F7" s="38"/>
      <c r="G7" s="38"/>
      <c r="H7" s="38"/>
      <c r="I7" s="38"/>
      <c r="J7" s="38"/>
      <c r="K7" s="38"/>
      <c r="L7" s="38"/>
      <c r="M7" s="38"/>
      <c r="N7" s="38"/>
    </row>
    <row r="8" spans="1:14" ht="24" customHeight="1">
      <c r="A8" s="7" t="s">
        <v>14</v>
      </c>
      <c r="B8" s="45">
        <f t="shared" si="1"/>
        <v>2463</v>
      </c>
      <c r="C8" s="10">
        <f aca="true" t="shared" si="2" ref="C8:N8">SUM(C5:C6)</f>
        <v>1200</v>
      </c>
      <c r="D8" s="10">
        <f t="shared" si="2"/>
        <v>0</v>
      </c>
      <c r="E8" s="10">
        <f t="shared" si="2"/>
        <v>0</v>
      </c>
      <c r="F8" s="40">
        <f t="shared" si="2"/>
        <v>0</v>
      </c>
      <c r="G8" s="40">
        <f t="shared" si="2"/>
        <v>0</v>
      </c>
      <c r="H8" s="40">
        <f t="shared" si="2"/>
        <v>0</v>
      </c>
      <c r="I8" s="40">
        <f t="shared" si="2"/>
        <v>1200</v>
      </c>
      <c r="J8" s="40">
        <f t="shared" si="2"/>
        <v>0</v>
      </c>
      <c r="K8" s="40">
        <f t="shared" si="2"/>
        <v>0</v>
      </c>
      <c r="L8" s="40">
        <f t="shared" si="2"/>
        <v>0</v>
      </c>
      <c r="M8" s="40">
        <f t="shared" si="2"/>
        <v>63</v>
      </c>
      <c r="N8" s="40">
        <f t="shared" si="2"/>
        <v>0</v>
      </c>
    </row>
    <row r="9" spans="1:14" ht="24" customHeight="1">
      <c r="A9" s="62" t="s">
        <v>15</v>
      </c>
      <c r="B9" s="45"/>
      <c r="C9" s="12"/>
      <c r="D9" s="12"/>
      <c r="E9" s="12"/>
      <c r="F9" s="38"/>
      <c r="G9" s="38"/>
      <c r="H9" s="38"/>
      <c r="I9" s="38"/>
      <c r="J9" s="38"/>
      <c r="K9" s="38"/>
      <c r="L9" s="38"/>
      <c r="M9" s="38"/>
      <c r="N9" s="38"/>
    </row>
    <row r="10" spans="1:14" ht="36" customHeight="1">
      <c r="A10" s="14" t="s">
        <v>24</v>
      </c>
      <c r="B10" s="63">
        <f t="shared" si="1"/>
        <v>200</v>
      </c>
      <c r="C10" s="130"/>
      <c r="D10" s="131"/>
      <c r="E10" s="131"/>
      <c r="F10" s="132"/>
      <c r="G10" s="132">
        <v>200</v>
      </c>
      <c r="H10" s="132"/>
      <c r="I10" s="132"/>
      <c r="J10" s="132"/>
      <c r="K10" s="132"/>
      <c r="L10" s="132"/>
      <c r="M10" s="132"/>
      <c r="N10" s="38"/>
    </row>
    <row r="11" spans="1:14" ht="25.5" customHeight="1">
      <c r="A11" s="8" t="s">
        <v>44</v>
      </c>
      <c r="B11" s="63">
        <f t="shared" si="1"/>
        <v>25</v>
      </c>
      <c r="C11" s="130"/>
      <c r="D11" s="131"/>
      <c r="E11" s="130"/>
      <c r="F11" s="131"/>
      <c r="G11" s="132">
        <v>25</v>
      </c>
      <c r="H11" s="133"/>
      <c r="I11" s="133"/>
      <c r="J11" s="133"/>
      <c r="K11" s="133"/>
      <c r="L11" s="133"/>
      <c r="M11" s="133"/>
      <c r="N11" s="65"/>
    </row>
    <row r="12" spans="1:14" ht="28.5" customHeight="1">
      <c r="A12" s="8" t="s">
        <v>19</v>
      </c>
      <c r="B12" s="63">
        <f t="shared" si="1"/>
        <v>264.47</v>
      </c>
      <c r="C12" s="132">
        <v>264.47</v>
      </c>
      <c r="D12" s="131"/>
      <c r="E12" s="130"/>
      <c r="F12" s="132"/>
      <c r="G12" s="133"/>
      <c r="H12" s="133"/>
      <c r="I12" s="133"/>
      <c r="J12" s="133"/>
      <c r="K12" s="133"/>
      <c r="L12" s="133"/>
      <c r="M12" s="133"/>
      <c r="N12" s="65"/>
    </row>
    <row r="13" spans="1:14" ht="28.5" customHeight="1">
      <c r="A13" s="8" t="s">
        <v>45</v>
      </c>
      <c r="B13" s="63">
        <v>249.6</v>
      </c>
      <c r="C13" s="132"/>
      <c r="D13" s="131"/>
      <c r="E13" s="130"/>
      <c r="F13" s="132"/>
      <c r="G13" s="133"/>
      <c r="H13" s="133"/>
      <c r="I13" s="133"/>
      <c r="J13" s="133"/>
      <c r="K13" s="133"/>
      <c r="L13" s="133"/>
      <c r="M13" s="133">
        <v>249.6</v>
      </c>
      <c r="N13" s="65"/>
    </row>
    <row r="14" spans="1:14" ht="28.5" customHeight="1">
      <c r="A14" s="8" t="s">
        <v>30</v>
      </c>
      <c r="B14" s="63">
        <f t="shared" si="1"/>
        <v>48.47</v>
      </c>
      <c r="C14" s="132">
        <v>48.47</v>
      </c>
      <c r="D14" s="132"/>
      <c r="E14" s="130"/>
      <c r="F14" s="131"/>
      <c r="G14" s="133"/>
      <c r="H14" s="133"/>
      <c r="I14" s="133"/>
      <c r="J14" s="133"/>
      <c r="K14" s="133"/>
      <c r="L14" s="133"/>
      <c r="M14" s="133"/>
      <c r="N14" s="65"/>
    </row>
    <row r="15" spans="1:14" ht="28.5" customHeight="1">
      <c r="A15" s="8" t="s">
        <v>36</v>
      </c>
      <c r="B15" s="70">
        <f t="shared" si="1"/>
        <v>68.86</v>
      </c>
      <c r="C15" s="132"/>
      <c r="D15" s="132"/>
      <c r="E15" s="131"/>
      <c r="F15" s="131"/>
      <c r="G15" s="133"/>
      <c r="H15" s="134"/>
      <c r="I15" s="133"/>
      <c r="J15" s="133"/>
      <c r="K15" s="133">
        <v>68.86</v>
      </c>
      <c r="L15" s="133"/>
      <c r="M15" s="133"/>
      <c r="N15" s="65"/>
    </row>
    <row r="16" spans="1:14" ht="28.5" customHeight="1">
      <c r="A16" s="8" t="s">
        <v>35</v>
      </c>
      <c r="B16" s="70">
        <f t="shared" si="1"/>
        <v>0</v>
      </c>
      <c r="C16" s="132"/>
      <c r="D16" s="132"/>
      <c r="E16" s="130"/>
      <c r="F16" s="131"/>
      <c r="G16" s="135"/>
      <c r="H16" s="133"/>
      <c r="I16" s="133"/>
      <c r="J16" s="133"/>
      <c r="K16" s="133"/>
      <c r="L16" s="133"/>
      <c r="M16" s="135"/>
      <c r="N16" s="65"/>
    </row>
    <row r="17" spans="1:14" ht="23.25" customHeight="1">
      <c r="A17" s="8" t="s">
        <v>29</v>
      </c>
      <c r="B17" s="70">
        <f t="shared" si="1"/>
        <v>0</v>
      </c>
      <c r="C17" s="130"/>
      <c r="D17" s="132"/>
      <c r="E17" s="130"/>
      <c r="F17" s="131"/>
      <c r="G17" s="133"/>
      <c r="H17" s="131"/>
      <c r="I17" s="133"/>
      <c r="J17" s="133"/>
      <c r="K17" s="133"/>
      <c r="L17" s="133"/>
      <c r="M17" s="133"/>
      <c r="N17" s="66"/>
    </row>
    <row r="18" spans="1:14" ht="24.75" customHeight="1">
      <c r="A18" s="8" t="s">
        <v>18</v>
      </c>
      <c r="B18" s="70">
        <f t="shared" si="1"/>
        <v>220.65</v>
      </c>
      <c r="C18" s="130"/>
      <c r="D18" s="132">
        <v>220.65</v>
      </c>
      <c r="E18" s="130"/>
      <c r="F18" s="132"/>
      <c r="G18" s="133"/>
      <c r="H18" s="133"/>
      <c r="I18" s="133"/>
      <c r="J18" s="133"/>
      <c r="K18" s="133"/>
      <c r="L18" s="133"/>
      <c r="M18" s="133"/>
      <c r="N18" s="66"/>
    </row>
    <row r="19" spans="1:14" ht="25.5" customHeight="1">
      <c r="A19" s="7" t="s">
        <v>16</v>
      </c>
      <c r="B19" s="63">
        <f t="shared" si="1"/>
        <v>1077.05</v>
      </c>
      <c r="C19" s="10">
        <f aca="true" t="shared" si="3" ref="C19:N19">SUM(C10:C18)</f>
        <v>312.94000000000005</v>
      </c>
      <c r="D19" s="10">
        <f t="shared" si="3"/>
        <v>220.65</v>
      </c>
      <c r="E19" s="10">
        <f>SUM(E10:E18)</f>
        <v>0</v>
      </c>
      <c r="F19" s="40">
        <f t="shared" si="3"/>
        <v>0</v>
      </c>
      <c r="G19" s="40">
        <f>SUM(G10:G18)</f>
        <v>225</v>
      </c>
      <c r="H19" s="40">
        <f t="shared" si="3"/>
        <v>0</v>
      </c>
      <c r="I19" s="40">
        <f t="shared" si="3"/>
        <v>0</v>
      </c>
      <c r="J19" s="40">
        <f t="shared" si="3"/>
        <v>0</v>
      </c>
      <c r="K19" s="40">
        <f t="shared" si="3"/>
        <v>68.86</v>
      </c>
      <c r="L19" s="40">
        <f t="shared" si="3"/>
        <v>0</v>
      </c>
      <c r="M19" s="40">
        <f t="shared" si="3"/>
        <v>249.6</v>
      </c>
      <c r="N19" s="40">
        <f t="shared" si="3"/>
        <v>0</v>
      </c>
    </row>
    <row r="20" spans="1:14" ht="26.25" customHeight="1">
      <c r="A20" s="8"/>
      <c r="B20" s="12"/>
      <c r="C20" s="12"/>
      <c r="D20" s="12"/>
      <c r="E20" s="12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24.75" customHeight="1">
      <c r="A21" s="7" t="s">
        <v>21</v>
      </c>
      <c r="B21" s="10"/>
      <c r="C21" s="10">
        <f aca="true" t="shared" si="4" ref="C21:N21">C3+C8-C19</f>
        <v>4452.65</v>
      </c>
      <c r="D21" s="10">
        <f t="shared" si="4"/>
        <v>4232</v>
      </c>
      <c r="E21" s="10">
        <f t="shared" si="4"/>
        <v>4232</v>
      </c>
      <c r="F21" s="40">
        <f t="shared" si="4"/>
        <v>4232</v>
      </c>
      <c r="G21" s="40">
        <f t="shared" si="4"/>
        <v>4007</v>
      </c>
      <c r="H21" s="40">
        <f t="shared" si="4"/>
        <v>4007</v>
      </c>
      <c r="I21" s="40">
        <f t="shared" si="4"/>
        <v>5207</v>
      </c>
      <c r="J21" s="40">
        <f t="shared" si="4"/>
        <v>5207</v>
      </c>
      <c r="K21" s="40">
        <f t="shared" si="4"/>
        <v>5138.14</v>
      </c>
      <c r="L21" s="40">
        <f t="shared" si="4"/>
        <v>5138.14</v>
      </c>
      <c r="M21" s="40">
        <f t="shared" si="4"/>
        <v>4951.54</v>
      </c>
      <c r="N21" s="40">
        <f t="shared" si="4"/>
        <v>4951.54</v>
      </c>
    </row>
    <row r="22" spans="1:14" ht="24.75" customHeight="1">
      <c r="A22" s="8" t="s">
        <v>39</v>
      </c>
      <c r="B22" s="67">
        <f>B8-B19</f>
        <v>1385.95</v>
      </c>
      <c r="C22" s="10"/>
      <c r="D22" s="10"/>
      <c r="E22" s="10"/>
      <c r="F22" s="40"/>
      <c r="G22" s="40"/>
      <c r="H22" s="40"/>
      <c r="I22" s="40"/>
      <c r="J22" s="40"/>
      <c r="K22" s="40"/>
      <c r="L22" s="40"/>
      <c r="M22" s="40"/>
      <c r="N22" s="40"/>
    </row>
    <row r="23" spans="1:14" s="53" customFormat="1" ht="24.75" customHeight="1">
      <c r="A23" s="64" t="s">
        <v>31</v>
      </c>
      <c r="B23" s="51"/>
      <c r="C23" s="52">
        <v>1300</v>
      </c>
      <c r="D23" s="52">
        <v>1300</v>
      </c>
      <c r="E23" s="52">
        <v>1300</v>
      </c>
      <c r="F23" s="52">
        <v>1300</v>
      </c>
      <c r="G23" s="52">
        <v>1300</v>
      </c>
      <c r="H23" s="52">
        <v>1300</v>
      </c>
      <c r="I23" s="52">
        <v>1300</v>
      </c>
      <c r="J23" s="52">
        <v>1300</v>
      </c>
      <c r="K23" s="52">
        <v>1300</v>
      </c>
      <c r="L23" s="52">
        <v>1300</v>
      </c>
      <c r="M23" s="52">
        <v>1300</v>
      </c>
      <c r="N23" s="52">
        <v>1300</v>
      </c>
    </row>
    <row r="24" spans="1:14" s="53" customFormat="1" ht="24.75" customHeight="1">
      <c r="A24" s="64" t="s">
        <v>32</v>
      </c>
      <c r="B24" s="54"/>
      <c r="C24" s="13">
        <v>600</v>
      </c>
      <c r="D24" s="13">
        <v>600</v>
      </c>
      <c r="E24" s="13">
        <v>600</v>
      </c>
      <c r="F24" s="13">
        <v>600</v>
      </c>
      <c r="G24" s="13">
        <v>600</v>
      </c>
      <c r="H24" s="13">
        <v>600</v>
      </c>
      <c r="I24" s="13">
        <v>600</v>
      </c>
      <c r="J24" s="13">
        <v>600</v>
      </c>
      <c r="K24" s="13">
        <v>600</v>
      </c>
      <c r="L24" s="13">
        <v>600</v>
      </c>
      <c r="M24" s="13">
        <v>600</v>
      </c>
      <c r="N24" s="13">
        <v>600</v>
      </c>
    </row>
    <row r="25" spans="1:14" ht="24.75" customHeight="1">
      <c r="A25" s="7"/>
      <c r="B25" s="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0"/>
    </row>
    <row r="26" spans="1:14" ht="24.75" customHeight="1">
      <c r="A26" s="55" t="s">
        <v>33</v>
      </c>
      <c r="B26" s="55"/>
      <c r="C26" s="56">
        <f aca="true" t="shared" si="5" ref="C26:N26">C21-C23-C24</f>
        <v>2552.6499999999996</v>
      </c>
      <c r="D26" s="56">
        <f t="shared" si="5"/>
        <v>2332</v>
      </c>
      <c r="E26" s="56">
        <f t="shared" si="5"/>
        <v>2332</v>
      </c>
      <c r="F26" s="56">
        <f t="shared" si="5"/>
        <v>2332</v>
      </c>
      <c r="G26" s="56">
        <f t="shared" si="5"/>
        <v>2107</v>
      </c>
      <c r="H26" s="56">
        <f t="shared" si="5"/>
        <v>2107</v>
      </c>
      <c r="I26" s="56">
        <f t="shared" si="5"/>
        <v>3307</v>
      </c>
      <c r="J26" s="56">
        <f t="shared" si="5"/>
        <v>3307</v>
      </c>
      <c r="K26" s="56">
        <f t="shared" si="5"/>
        <v>3238.1400000000003</v>
      </c>
      <c r="L26" s="56">
        <f t="shared" si="5"/>
        <v>3238.1400000000003</v>
      </c>
      <c r="M26" s="56">
        <f t="shared" si="5"/>
        <v>3051.54</v>
      </c>
      <c r="N26" s="56">
        <f t="shared" si="5"/>
        <v>3051.54</v>
      </c>
    </row>
    <row r="27" spans="1:14" s="57" customFormat="1" ht="21" customHeight="1">
      <c r="A27" s="59"/>
      <c r="B27" s="58"/>
      <c r="C27" s="9" t="s">
        <v>0</v>
      </c>
      <c r="D27" s="9" t="s">
        <v>11</v>
      </c>
      <c r="E27" s="9" t="s">
        <v>10</v>
      </c>
      <c r="F27" s="9" t="s">
        <v>1</v>
      </c>
      <c r="G27" s="9" t="s">
        <v>9</v>
      </c>
      <c r="H27" s="9" t="s">
        <v>2</v>
      </c>
      <c r="I27" s="9" t="s">
        <v>3</v>
      </c>
      <c r="J27" s="9" t="s">
        <v>8</v>
      </c>
      <c r="K27" s="9" t="s">
        <v>4</v>
      </c>
      <c r="L27" s="9" t="s">
        <v>5</v>
      </c>
      <c r="M27" s="9" t="s">
        <v>6</v>
      </c>
      <c r="N27" s="9" t="s">
        <v>7</v>
      </c>
    </row>
    <row r="28" spans="1:14" ht="24.75" customHeight="1">
      <c r="A28" s="60"/>
      <c r="B28" s="6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0"/>
    </row>
    <row r="29" spans="3:14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7.25">
      <c r="A30" s="142" t="s">
        <v>38</v>
      </c>
      <c r="B30" s="49"/>
      <c r="C30" s="143"/>
      <c r="D30" s="23"/>
      <c r="E30" s="142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7.25">
      <c r="A31" s="69" t="s">
        <v>48</v>
      </c>
      <c r="B31" s="4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7.25">
      <c r="A32" s="69" t="s">
        <v>47</v>
      </c>
      <c r="B32" s="47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7.25">
      <c r="A33" s="144" t="s">
        <v>41</v>
      </c>
      <c r="B33" s="48"/>
      <c r="C33" s="4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s="141" customFormat="1" ht="17.25">
      <c r="A34" s="137" t="s">
        <v>42</v>
      </c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</row>
    <row r="35" spans="1:14" ht="17.25">
      <c r="A35" s="27" t="s">
        <v>43</v>
      </c>
      <c r="B35" s="4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6"/>
    </row>
    <row r="36" spans="1:14" ht="17.25">
      <c r="A36" s="27"/>
      <c r="B36" s="4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6"/>
    </row>
    <row r="37" spans="1:14" ht="17.25">
      <c r="A37" s="27"/>
      <c r="B37" s="4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6"/>
    </row>
    <row r="38" spans="1:14" ht="17.25">
      <c r="A38" s="27"/>
      <c r="B38" s="4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6"/>
    </row>
    <row r="39" spans="1:14" ht="17.25">
      <c r="A39" s="27"/>
      <c r="B39" s="49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6"/>
    </row>
    <row r="40" spans="1:14" ht="18" thickBot="1">
      <c r="A40" s="28"/>
      <c r="B40" s="5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</row>
    <row r="41" spans="3:14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3:14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3:14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  <headerFooter alignWithMargins="0">
    <oddHeader>&amp;CELMORE PARISH COUNCIL
Financial Forecast FY 2013- 2014
31st March  2014&amp;RPage &amp;P</oddHeader>
    <oddFooter>&amp;LAs at 28th February 2014&amp;CPage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view="pageLayout" workbookViewId="0" topLeftCell="A4">
      <selection activeCell="A34" sqref="A34"/>
    </sheetView>
  </sheetViews>
  <sheetFormatPr defaultColWidth="27.140625" defaultRowHeight="12.75"/>
  <cols>
    <col min="1" max="1" width="25.8515625" style="3" customWidth="1"/>
    <col min="2" max="2" width="9.421875" style="46" bestFit="1" customWidth="1"/>
    <col min="3" max="3" width="8.8515625" style="0" customWidth="1"/>
    <col min="4" max="4" width="8.8515625" style="1" bestFit="1" customWidth="1"/>
    <col min="5" max="6" width="8.8515625" style="0" bestFit="1" customWidth="1"/>
    <col min="7" max="7" width="8.8515625" style="0" customWidth="1"/>
    <col min="8" max="8" width="10.00390625" style="0" bestFit="1" customWidth="1"/>
    <col min="9" max="9" width="8.8515625" style="0" customWidth="1"/>
    <col min="10" max="10" width="10.421875" style="0" bestFit="1" customWidth="1"/>
    <col min="11" max="11" width="9.421875" style="0" bestFit="1" customWidth="1"/>
    <col min="12" max="13" width="8.8515625" style="0" customWidth="1"/>
    <col min="14" max="14" width="9.421875" style="0" bestFit="1" customWidth="1"/>
  </cols>
  <sheetData>
    <row r="1" spans="1:14" s="2" customFormat="1" ht="12.75">
      <c r="A1" s="72"/>
      <c r="B1" s="73"/>
      <c r="C1" s="74" t="s">
        <v>0</v>
      </c>
      <c r="D1" s="74" t="s">
        <v>11</v>
      </c>
      <c r="E1" s="74" t="s">
        <v>10</v>
      </c>
      <c r="F1" s="74" t="s">
        <v>1</v>
      </c>
      <c r="G1" s="74" t="s">
        <v>9</v>
      </c>
      <c r="H1" s="74" t="s">
        <v>2</v>
      </c>
      <c r="I1" s="74" t="s">
        <v>3</v>
      </c>
      <c r="J1" s="74" t="s">
        <v>8</v>
      </c>
      <c r="K1" s="74" t="s">
        <v>4</v>
      </c>
      <c r="L1" s="74" t="s">
        <v>5</v>
      </c>
      <c r="M1" s="74" t="s">
        <v>6</v>
      </c>
      <c r="N1" s="74" t="s">
        <v>7</v>
      </c>
    </row>
    <row r="2" spans="1:14" s="2" customFormat="1" ht="12.75">
      <c r="A2" s="72"/>
      <c r="B2" s="73" t="s">
        <v>34</v>
      </c>
      <c r="C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42" customFormat="1" ht="12.75">
      <c r="A3" s="75" t="s">
        <v>12</v>
      </c>
      <c r="B3" s="76"/>
      <c r="C3" s="76">
        <v>4951.54</v>
      </c>
      <c r="D3" s="76">
        <f aca="true" t="shared" si="0" ref="D3:N3">C23</f>
        <v>6108.67</v>
      </c>
      <c r="E3" s="76">
        <f t="shared" si="0"/>
        <v>5541.6900000000005</v>
      </c>
      <c r="F3" s="76">
        <f t="shared" si="0"/>
        <v>5353.6900000000005</v>
      </c>
      <c r="G3" s="76">
        <f>F23</f>
        <v>5350.26</v>
      </c>
      <c r="H3" s="76">
        <f t="shared" si="0"/>
        <v>5150.26</v>
      </c>
      <c r="I3" s="76">
        <f t="shared" si="0"/>
        <v>5150.26</v>
      </c>
      <c r="J3" s="76">
        <f>I23*1</f>
        <v>6350.26</v>
      </c>
      <c r="K3" s="76">
        <f>J23</f>
        <v>6170.26</v>
      </c>
      <c r="L3" s="76">
        <f t="shared" si="0"/>
        <v>6104.09</v>
      </c>
      <c r="M3" s="76">
        <f t="shared" si="0"/>
        <v>6104.09</v>
      </c>
      <c r="N3" s="76">
        <f t="shared" si="0"/>
        <v>6104.09</v>
      </c>
    </row>
    <row r="4" spans="1:14" s="2" customFormat="1" ht="12.75">
      <c r="A4" s="77" t="s">
        <v>13</v>
      </c>
      <c r="B4" s="73"/>
      <c r="C4" s="74"/>
      <c r="D4" s="73"/>
      <c r="E4" s="73"/>
      <c r="F4" s="73"/>
      <c r="G4" s="73"/>
      <c r="H4" s="73"/>
      <c r="I4" s="73"/>
      <c r="J4" s="73"/>
      <c r="K4" s="73"/>
      <c r="L4" s="73"/>
      <c r="M4" s="73"/>
      <c r="N4" s="76"/>
    </row>
    <row r="5" spans="1:14" ht="12.75">
      <c r="A5" s="78" t="s">
        <v>37</v>
      </c>
      <c r="B5" s="79">
        <f aca="true" t="shared" si="1" ref="B5:B21">SUM(C5:N5)</f>
        <v>2400</v>
      </c>
      <c r="C5" s="129">
        <v>1200</v>
      </c>
      <c r="D5" s="80"/>
      <c r="E5" s="80"/>
      <c r="F5" s="81"/>
      <c r="G5" s="81"/>
      <c r="H5" s="82"/>
      <c r="I5" s="81">
        <v>1200</v>
      </c>
      <c r="J5" s="81"/>
      <c r="K5" s="81"/>
      <c r="L5" s="81"/>
      <c r="M5" s="83"/>
      <c r="N5" s="81"/>
    </row>
    <row r="6" spans="1:14" ht="12.75">
      <c r="A6" s="78" t="s">
        <v>46</v>
      </c>
      <c r="B6" s="79">
        <f t="shared" si="1"/>
        <v>0</v>
      </c>
      <c r="C6" s="80"/>
      <c r="D6" s="80"/>
      <c r="E6" s="80"/>
      <c r="F6" s="81"/>
      <c r="G6" s="81"/>
      <c r="H6" s="81"/>
      <c r="I6" s="81"/>
      <c r="J6" s="81"/>
      <c r="K6" s="81"/>
      <c r="L6" s="81"/>
      <c r="M6" s="81"/>
      <c r="N6" s="81"/>
    </row>
    <row r="7" spans="1:14" ht="12.75">
      <c r="A7" s="78"/>
      <c r="B7" s="79"/>
      <c r="C7" s="80"/>
      <c r="D7" s="80"/>
      <c r="E7" s="80"/>
      <c r="F7" s="81"/>
      <c r="G7" s="81"/>
      <c r="H7" s="81"/>
      <c r="I7" s="81"/>
      <c r="J7" s="81"/>
      <c r="K7" s="81"/>
      <c r="L7" s="81"/>
      <c r="M7" s="81"/>
      <c r="N7" s="81"/>
    </row>
    <row r="8" spans="1:14" ht="12.75">
      <c r="A8" s="72" t="s">
        <v>14</v>
      </c>
      <c r="B8" s="79">
        <f t="shared" si="1"/>
        <v>2400</v>
      </c>
      <c r="C8" s="73">
        <f aca="true" t="shared" si="2" ref="C8:N8">SUM(C5:C6)</f>
        <v>1200</v>
      </c>
      <c r="D8" s="73">
        <f t="shared" si="2"/>
        <v>0</v>
      </c>
      <c r="E8" s="73">
        <f t="shared" si="2"/>
        <v>0</v>
      </c>
      <c r="F8" s="76">
        <f t="shared" si="2"/>
        <v>0</v>
      </c>
      <c r="G8" s="76">
        <f t="shared" si="2"/>
        <v>0</v>
      </c>
      <c r="H8" s="76">
        <f t="shared" si="2"/>
        <v>0</v>
      </c>
      <c r="I8" s="76">
        <f t="shared" si="2"/>
        <v>1200</v>
      </c>
      <c r="J8" s="76">
        <f t="shared" si="2"/>
        <v>0</v>
      </c>
      <c r="K8" s="76">
        <f t="shared" si="2"/>
        <v>0</v>
      </c>
      <c r="L8" s="76">
        <f t="shared" si="2"/>
        <v>0</v>
      </c>
      <c r="M8" s="76">
        <f t="shared" si="2"/>
        <v>0</v>
      </c>
      <c r="N8" s="76">
        <f t="shared" si="2"/>
        <v>0</v>
      </c>
    </row>
    <row r="9" spans="1:14" ht="12.75">
      <c r="A9" s="84" t="s">
        <v>15</v>
      </c>
      <c r="B9" s="79"/>
      <c r="C9" s="80"/>
      <c r="D9" s="80"/>
      <c r="E9" s="80"/>
      <c r="F9" s="81"/>
      <c r="G9" s="81"/>
      <c r="H9" s="81"/>
      <c r="I9" s="81"/>
      <c r="J9" s="81"/>
      <c r="K9" s="81"/>
      <c r="L9" s="81"/>
      <c r="M9" s="81"/>
      <c r="N9" s="81"/>
    </row>
    <row r="10" spans="1:14" ht="12.75">
      <c r="A10" s="85" t="s">
        <v>24</v>
      </c>
      <c r="B10" s="86">
        <f t="shared" si="1"/>
        <v>200</v>
      </c>
      <c r="C10" s="87"/>
      <c r="D10" s="122"/>
      <c r="E10" s="123"/>
      <c r="F10" s="124"/>
      <c r="G10" s="81">
        <v>200</v>
      </c>
      <c r="H10" s="82"/>
      <c r="I10" s="81"/>
      <c r="J10" s="81"/>
      <c r="K10" s="81"/>
      <c r="L10" s="81"/>
      <c r="M10" s="81"/>
      <c r="N10" s="81"/>
    </row>
    <row r="11" spans="1:14" ht="12.75">
      <c r="A11" s="78" t="s">
        <v>44</v>
      </c>
      <c r="B11" s="86">
        <f t="shared" si="1"/>
        <v>25</v>
      </c>
      <c r="C11" s="87"/>
      <c r="D11" s="148">
        <v>25</v>
      </c>
      <c r="E11" s="125"/>
      <c r="F11" s="123"/>
      <c r="G11" s="124"/>
      <c r="H11" s="90"/>
      <c r="I11" s="91"/>
      <c r="J11" s="92"/>
      <c r="K11" s="90"/>
      <c r="L11" s="92"/>
      <c r="M11" s="92"/>
      <c r="N11" s="92"/>
    </row>
    <row r="12" spans="1:14" ht="12.75">
      <c r="A12" s="78" t="s">
        <v>19</v>
      </c>
      <c r="B12" s="86">
        <f t="shared" si="1"/>
        <v>254.88</v>
      </c>
      <c r="C12" s="89"/>
      <c r="D12" s="148">
        <v>254.88</v>
      </c>
      <c r="E12" s="125"/>
      <c r="F12" s="124"/>
      <c r="G12" s="126"/>
      <c r="H12" s="92"/>
      <c r="I12" s="92"/>
      <c r="J12" s="92"/>
      <c r="K12" s="92"/>
      <c r="L12" s="92"/>
      <c r="M12" s="92"/>
      <c r="N12" s="92"/>
    </row>
    <row r="13" spans="1:14" ht="12.75">
      <c r="A13" s="78" t="s">
        <v>49</v>
      </c>
      <c r="B13" s="86">
        <f>SUM(C13:N13)</f>
        <v>107.45999999999998</v>
      </c>
      <c r="C13" s="124"/>
      <c r="D13" s="148">
        <v>30</v>
      </c>
      <c r="E13" s="80">
        <v>8</v>
      </c>
      <c r="F13" s="124"/>
      <c r="G13" s="126"/>
      <c r="H13" s="92"/>
      <c r="I13" s="92"/>
      <c r="J13" s="92"/>
      <c r="K13" s="81">
        <v>34.48</v>
      </c>
      <c r="L13" s="92"/>
      <c r="M13" s="92"/>
      <c r="N13" s="81">
        <v>34.98</v>
      </c>
    </row>
    <row r="14" spans="1:14" ht="12.75">
      <c r="A14" s="78" t="s">
        <v>30</v>
      </c>
      <c r="B14" s="86">
        <f>SUM(C14:N14)</f>
        <v>42.87</v>
      </c>
      <c r="C14" s="81">
        <v>42.87</v>
      </c>
      <c r="D14" s="124"/>
      <c r="E14" s="125"/>
      <c r="F14" s="127"/>
      <c r="G14" s="126"/>
      <c r="H14" s="92"/>
      <c r="I14" s="92"/>
      <c r="J14" s="92"/>
      <c r="K14" s="92"/>
      <c r="L14" s="92"/>
      <c r="M14" s="92"/>
      <c r="N14" s="92"/>
    </row>
    <row r="15" spans="1:14" ht="12.75">
      <c r="A15" s="78" t="s">
        <v>36</v>
      </c>
      <c r="B15" s="93">
        <f t="shared" si="1"/>
        <v>77.1</v>
      </c>
      <c r="C15" s="89"/>
      <c r="D15" s="81">
        <v>77.1</v>
      </c>
      <c r="E15" s="127"/>
      <c r="F15" s="128"/>
      <c r="G15" s="126"/>
      <c r="H15" s="94"/>
      <c r="I15" s="90"/>
      <c r="J15" s="92"/>
      <c r="K15" s="92"/>
      <c r="L15" s="90"/>
      <c r="M15" s="92"/>
      <c r="N15" s="92"/>
    </row>
    <row r="16" spans="1:14" ht="12.75">
      <c r="A16" s="78" t="s">
        <v>52</v>
      </c>
      <c r="B16" s="93">
        <v>2000</v>
      </c>
      <c r="C16" s="89"/>
      <c r="D16" s="124"/>
      <c r="E16" s="127"/>
      <c r="F16" s="128"/>
      <c r="G16" s="126"/>
      <c r="H16" s="94"/>
      <c r="I16" s="90"/>
      <c r="J16" s="124"/>
      <c r="K16" s="92"/>
      <c r="L16" s="90"/>
      <c r="M16" s="126"/>
      <c r="N16" s="126"/>
    </row>
    <row r="17" spans="1:14" ht="12.75">
      <c r="A17" s="78" t="s">
        <v>35</v>
      </c>
      <c r="B17" s="93">
        <f t="shared" si="1"/>
        <v>0</v>
      </c>
      <c r="C17" s="89"/>
      <c r="D17" s="124"/>
      <c r="E17" s="125"/>
      <c r="F17" s="127"/>
      <c r="G17" s="146"/>
      <c r="H17" s="92"/>
      <c r="I17" s="92"/>
      <c r="J17" s="92"/>
      <c r="K17" s="92"/>
      <c r="L17" s="92"/>
      <c r="M17" s="95"/>
      <c r="N17" s="92"/>
    </row>
    <row r="18" spans="1:14" ht="12.75">
      <c r="A18" s="78" t="s">
        <v>29</v>
      </c>
      <c r="B18" s="93">
        <v>100</v>
      </c>
      <c r="C18" s="87"/>
      <c r="D18" s="124"/>
      <c r="E18" s="125"/>
      <c r="F18" s="145"/>
      <c r="G18" s="126"/>
      <c r="H18" s="147"/>
      <c r="I18" s="90"/>
      <c r="J18" s="92"/>
      <c r="K18" s="92"/>
      <c r="L18" s="124"/>
      <c r="M18" s="92"/>
      <c r="N18" s="90"/>
    </row>
    <row r="19" spans="1:14" ht="12.75">
      <c r="A19" s="78" t="s">
        <v>50</v>
      </c>
      <c r="B19" s="93">
        <f t="shared" si="1"/>
        <v>68.61000000000001</v>
      </c>
      <c r="C19" s="87"/>
      <c r="D19" s="124"/>
      <c r="E19" s="125"/>
      <c r="F19" s="148">
        <v>3.43</v>
      </c>
      <c r="G19" s="126"/>
      <c r="H19" s="147"/>
      <c r="I19" s="90"/>
      <c r="J19" s="92"/>
      <c r="K19" s="81">
        <v>31.69</v>
      </c>
      <c r="L19" s="92"/>
      <c r="M19" s="92"/>
      <c r="N19" s="81">
        <v>33.49</v>
      </c>
    </row>
    <row r="20" spans="1:14" ht="12.75">
      <c r="A20" s="78" t="s">
        <v>18</v>
      </c>
      <c r="B20" s="93">
        <f t="shared" si="1"/>
        <v>720</v>
      </c>
      <c r="C20" s="87"/>
      <c r="D20" s="81">
        <v>180</v>
      </c>
      <c r="E20" s="81">
        <v>180</v>
      </c>
      <c r="F20" s="124"/>
      <c r="G20" s="126"/>
      <c r="H20" s="90"/>
      <c r="I20" s="90"/>
      <c r="J20" s="81">
        <v>180</v>
      </c>
      <c r="K20" s="90"/>
      <c r="L20" s="90"/>
      <c r="M20" s="90"/>
      <c r="N20" s="81">
        <v>180</v>
      </c>
    </row>
    <row r="21" spans="1:14" ht="12.75">
      <c r="A21" s="72" t="s">
        <v>16</v>
      </c>
      <c r="B21" s="86">
        <f t="shared" si="1"/>
        <v>1495.92</v>
      </c>
      <c r="C21" s="73">
        <f aca="true" t="shared" si="3" ref="C21:N21">SUM(C10:C20)</f>
        <v>42.87</v>
      </c>
      <c r="D21" s="73">
        <f t="shared" si="3"/>
        <v>566.98</v>
      </c>
      <c r="E21" s="73">
        <f>SUM(E10:E20)</f>
        <v>188</v>
      </c>
      <c r="F21" s="76">
        <f t="shared" si="3"/>
        <v>3.43</v>
      </c>
      <c r="G21" s="76">
        <f>SUM(G10:G20)</f>
        <v>200</v>
      </c>
      <c r="H21" s="76">
        <f t="shared" si="3"/>
        <v>0</v>
      </c>
      <c r="I21" s="76">
        <f t="shared" si="3"/>
        <v>0</v>
      </c>
      <c r="J21" s="76">
        <f t="shared" si="3"/>
        <v>180</v>
      </c>
      <c r="K21" s="76">
        <f t="shared" si="3"/>
        <v>66.17</v>
      </c>
      <c r="L21" s="76">
        <f t="shared" si="3"/>
        <v>0</v>
      </c>
      <c r="M21" s="76">
        <f t="shared" si="3"/>
        <v>0</v>
      </c>
      <c r="N21" s="76">
        <f t="shared" si="3"/>
        <v>248.47</v>
      </c>
    </row>
    <row r="22" spans="1:14" ht="12.75">
      <c r="A22" s="78"/>
      <c r="B22" s="80"/>
      <c r="C22" s="80"/>
      <c r="D22" s="80"/>
      <c r="E22" s="80"/>
      <c r="F22" s="81"/>
      <c r="G22" s="81"/>
      <c r="H22" s="81"/>
      <c r="I22" s="81"/>
      <c r="J22" s="81"/>
      <c r="K22" s="81"/>
      <c r="L22" s="81"/>
      <c r="M22" s="81"/>
      <c r="N22" s="81"/>
    </row>
    <row r="23" spans="1:14" ht="12.75">
      <c r="A23" s="72" t="s">
        <v>21</v>
      </c>
      <c r="B23" s="73"/>
      <c r="C23" s="73">
        <f aca="true" t="shared" si="4" ref="C23:N23">C3+C8-C21</f>
        <v>6108.67</v>
      </c>
      <c r="D23" s="73">
        <f t="shared" si="4"/>
        <v>5541.6900000000005</v>
      </c>
      <c r="E23" s="73">
        <f t="shared" si="4"/>
        <v>5353.6900000000005</v>
      </c>
      <c r="F23" s="76">
        <f t="shared" si="4"/>
        <v>5350.26</v>
      </c>
      <c r="G23" s="76">
        <f t="shared" si="4"/>
        <v>5150.26</v>
      </c>
      <c r="H23" s="76">
        <f t="shared" si="4"/>
        <v>5150.26</v>
      </c>
      <c r="I23" s="76">
        <f t="shared" si="4"/>
        <v>6350.26</v>
      </c>
      <c r="J23" s="76">
        <f t="shared" si="4"/>
        <v>6170.26</v>
      </c>
      <c r="K23" s="76">
        <f t="shared" si="4"/>
        <v>6104.09</v>
      </c>
      <c r="L23" s="76">
        <f t="shared" si="4"/>
        <v>6104.09</v>
      </c>
      <c r="M23" s="76">
        <f t="shared" si="4"/>
        <v>6104.09</v>
      </c>
      <c r="N23" s="76">
        <f t="shared" si="4"/>
        <v>5855.62</v>
      </c>
    </row>
    <row r="24" spans="1:14" ht="12.75">
      <c r="A24" s="78" t="s">
        <v>39</v>
      </c>
      <c r="B24" s="96">
        <f>B8-B21</f>
        <v>904.0799999999999</v>
      </c>
      <c r="C24" s="73"/>
      <c r="D24" s="73"/>
      <c r="E24" s="73"/>
      <c r="F24" s="76"/>
      <c r="G24" s="76"/>
      <c r="H24" s="76"/>
      <c r="I24" s="76"/>
      <c r="J24" s="76"/>
      <c r="K24" s="76"/>
      <c r="L24" s="76"/>
      <c r="M24" s="76"/>
      <c r="N24" s="76"/>
    </row>
    <row r="25" spans="1:14" s="53" customFormat="1" ht="12.75">
      <c r="A25" s="97" t="s">
        <v>31</v>
      </c>
      <c r="B25" s="98"/>
      <c r="C25" s="99">
        <v>1300</v>
      </c>
      <c r="D25" s="101">
        <v>1300</v>
      </c>
      <c r="E25" s="99">
        <v>1300</v>
      </c>
      <c r="F25" s="99">
        <v>1300</v>
      </c>
      <c r="G25" s="99">
        <v>1300</v>
      </c>
      <c r="H25" s="99">
        <v>1300</v>
      </c>
      <c r="I25" s="99">
        <v>1300</v>
      </c>
      <c r="J25" s="99">
        <v>1300</v>
      </c>
      <c r="K25" s="99">
        <v>1500</v>
      </c>
      <c r="L25" s="99">
        <v>1500</v>
      </c>
      <c r="M25" s="99">
        <v>1500</v>
      </c>
      <c r="N25" s="99">
        <v>1500</v>
      </c>
    </row>
    <row r="26" spans="1:14" s="53" customFormat="1" ht="12.75">
      <c r="A26" s="97" t="s">
        <v>32</v>
      </c>
      <c r="B26" s="100"/>
      <c r="C26" s="101">
        <v>600</v>
      </c>
      <c r="D26" s="101">
        <v>600</v>
      </c>
      <c r="E26" s="101">
        <v>600</v>
      </c>
      <c r="F26" s="101">
        <v>600</v>
      </c>
      <c r="G26" s="101">
        <v>600</v>
      </c>
      <c r="H26" s="101">
        <v>600</v>
      </c>
      <c r="I26" s="101">
        <v>600</v>
      </c>
      <c r="J26" s="101">
        <v>600</v>
      </c>
      <c r="K26" s="101">
        <v>600</v>
      </c>
      <c r="L26" s="101">
        <v>600</v>
      </c>
      <c r="M26" s="101">
        <v>600</v>
      </c>
      <c r="N26" s="101">
        <v>600</v>
      </c>
    </row>
    <row r="27" spans="1:14" ht="12.75">
      <c r="A27" s="72"/>
      <c r="B27" s="10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6"/>
    </row>
    <row r="28" spans="1:14" ht="12.75">
      <c r="A28" s="110" t="s">
        <v>33</v>
      </c>
      <c r="B28" s="110"/>
      <c r="C28" s="87">
        <f aca="true" t="shared" si="5" ref="C28:M28">C23-C25-C26</f>
        <v>4208.67</v>
      </c>
      <c r="D28" s="87">
        <f t="shared" si="5"/>
        <v>3641.6900000000005</v>
      </c>
      <c r="E28" s="87">
        <f t="shared" si="5"/>
        <v>3453.6900000000005</v>
      </c>
      <c r="F28" s="87">
        <f t="shared" si="5"/>
        <v>3450.26</v>
      </c>
      <c r="G28" s="87">
        <f t="shared" si="5"/>
        <v>3250.26</v>
      </c>
      <c r="H28" s="87">
        <f t="shared" si="5"/>
        <v>3250.26</v>
      </c>
      <c r="I28" s="87">
        <f t="shared" si="5"/>
        <v>4450.26</v>
      </c>
      <c r="J28" s="87">
        <f t="shared" si="5"/>
        <v>4270.26</v>
      </c>
      <c r="K28" s="87">
        <f t="shared" si="5"/>
        <v>4004.09</v>
      </c>
      <c r="L28" s="87">
        <f t="shared" si="5"/>
        <v>4004.09</v>
      </c>
      <c r="M28" s="87">
        <f t="shared" si="5"/>
        <v>4004.09</v>
      </c>
      <c r="N28" s="87">
        <f>N23-N25-N26</f>
        <v>3755.62</v>
      </c>
    </row>
    <row r="29" spans="1:14" s="57" customFormat="1" ht="15">
      <c r="A29" s="88"/>
      <c r="B29" s="88"/>
      <c r="C29" s="74" t="s">
        <v>0</v>
      </c>
      <c r="D29" s="74" t="s">
        <v>11</v>
      </c>
      <c r="E29" s="74" t="s">
        <v>10</v>
      </c>
      <c r="F29" s="74" t="s">
        <v>1</v>
      </c>
      <c r="G29" s="74" t="s">
        <v>9</v>
      </c>
      <c r="H29" s="74" t="s">
        <v>2</v>
      </c>
      <c r="I29" s="74" t="s">
        <v>3</v>
      </c>
      <c r="J29" s="74" t="s">
        <v>8</v>
      </c>
      <c r="K29" s="74" t="s">
        <v>4</v>
      </c>
      <c r="L29" s="74" t="s">
        <v>5</v>
      </c>
      <c r="M29" s="74" t="s">
        <v>6</v>
      </c>
      <c r="N29" s="74" t="s">
        <v>7</v>
      </c>
    </row>
    <row r="30" spans="1:14" ht="12.75">
      <c r="A30" s="78"/>
      <c r="B30" s="8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6"/>
    </row>
    <row r="31" spans="1:14" ht="12.75">
      <c r="A31" s="102"/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ht="12.75">
      <c r="A32" s="111" t="s">
        <v>51</v>
      </c>
      <c r="B32" s="112"/>
      <c r="C32" s="113"/>
      <c r="D32" s="114"/>
      <c r="E32" s="115"/>
      <c r="F32" s="114"/>
      <c r="G32" s="114"/>
      <c r="H32" s="114"/>
      <c r="I32" s="114"/>
      <c r="J32" s="114"/>
      <c r="K32" s="114"/>
      <c r="L32" s="114"/>
      <c r="M32" s="114"/>
      <c r="N32" s="116"/>
    </row>
    <row r="33" spans="1:14" ht="12.75">
      <c r="A33" s="117" t="s">
        <v>53</v>
      </c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18"/>
    </row>
    <row r="34" spans="1:14" ht="12.75">
      <c r="A34" s="117" t="s">
        <v>47</v>
      </c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18"/>
    </row>
    <row r="35" spans="1:14" ht="12.75">
      <c r="A35" s="119" t="s">
        <v>41</v>
      </c>
      <c r="B35" s="107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18"/>
    </row>
    <row r="36" spans="1:14" ht="12.75">
      <c r="A36" s="120"/>
      <c r="B36" s="108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21"/>
    </row>
    <row r="37" spans="1:14" ht="17.25">
      <c r="A37" s="27"/>
      <c r="B37" s="4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6"/>
    </row>
    <row r="38" spans="1:14" ht="17.25">
      <c r="A38" s="27"/>
      <c r="B38" s="4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6"/>
    </row>
    <row r="39" spans="1:14" ht="17.25">
      <c r="A39" s="27"/>
      <c r="B39" s="49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6"/>
    </row>
    <row r="40" spans="1:14" ht="18" thickBot="1">
      <c r="A40" s="28"/>
      <c r="B40" s="5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</row>
    <row r="41" spans="3:14" ht="12.75">
      <c r="C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3:14" ht="12.75">
      <c r="C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3:14" ht="12.75">
      <c r="C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" right="0" top="0.984251968503937" bottom="0.3937007874015748" header="0.5118110236220472" footer="0.5118110236220472"/>
  <pageSetup horizontalDpi="600" verticalDpi="600" orientation="landscape" paperSize="9" r:id="rId1"/>
  <headerFooter alignWithMargins="0">
    <oddHeader>&amp;CELMORE PARISH COUNCIL
Financial Forecast FY 2014-2015
1st April 2014 - March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view="pageLayout" workbookViewId="0" topLeftCell="A8">
      <selection activeCell="A1" sqref="A1:N37"/>
    </sheetView>
  </sheetViews>
  <sheetFormatPr defaultColWidth="9.140625" defaultRowHeight="12.75"/>
  <cols>
    <col min="1" max="1" width="14.28125" style="0" customWidth="1"/>
    <col min="2" max="2" width="9.421875" style="0" bestFit="1" customWidth="1"/>
    <col min="8" max="8" width="9.421875" style="0" bestFit="1" customWidth="1"/>
  </cols>
  <sheetData>
    <row r="1" spans="1:14" ht="12.75">
      <c r="A1" s="73"/>
      <c r="C1" s="74" t="s">
        <v>0</v>
      </c>
      <c r="D1" s="74" t="s">
        <v>11</v>
      </c>
      <c r="E1" s="74" t="s">
        <v>10</v>
      </c>
      <c r="F1" s="74" t="s">
        <v>1</v>
      </c>
      <c r="G1" s="74" t="s">
        <v>9</v>
      </c>
      <c r="H1" s="74" t="s">
        <v>2</v>
      </c>
      <c r="I1" s="74" t="s">
        <v>3</v>
      </c>
      <c r="J1" s="74" t="s">
        <v>8</v>
      </c>
      <c r="K1" s="74" t="s">
        <v>4</v>
      </c>
      <c r="L1" s="74" t="s">
        <v>5</v>
      </c>
      <c r="M1" s="74" t="s">
        <v>6</v>
      </c>
      <c r="N1" s="74" t="s">
        <v>7</v>
      </c>
    </row>
    <row r="2" spans="1:14" ht="12.75">
      <c r="A2" s="72"/>
      <c r="B2" s="73" t="s">
        <v>34</v>
      </c>
      <c r="C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2.75">
      <c r="A3" s="75" t="s">
        <v>12</v>
      </c>
      <c r="B3" s="76"/>
      <c r="C3" s="76">
        <v>5855.62</v>
      </c>
      <c r="D3" s="76">
        <f aca="true" t="shared" si="0" ref="D3:N3">C24</f>
        <v>3820.99</v>
      </c>
      <c r="E3" s="76">
        <f t="shared" si="0"/>
        <v>4741.11</v>
      </c>
      <c r="F3" s="76">
        <f t="shared" si="0"/>
        <v>5447.629999999999</v>
      </c>
      <c r="G3" s="76">
        <f>F24</f>
        <v>5252.629999999999</v>
      </c>
      <c r="H3" s="76">
        <f t="shared" si="0"/>
        <v>5264.249999999999</v>
      </c>
      <c r="I3" s="76">
        <f t="shared" si="0"/>
        <v>4264.249999999999</v>
      </c>
      <c r="J3" s="76">
        <f>I24*1</f>
        <v>5734.249999999999</v>
      </c>
      <c r="K3" s="76">
        <f>J24</f>
        <v>6057.639999999999</v>
      </c>
      <c r="L3" s="76">
        <f t="shared" si="0"/>
        <v>6004.98</v>
      </c>
      <c r="M3" s="76">
        <f t="shared" si="0"/>
        <v>6004.98</v>
      </c>
      <c r="N3" s="76">
        <f t="shared" si="0"/>
        <v>5963.98</v>
      </c>
    </row>
    <row r="4" spans="1:14" ht="12.75">
      <c r="A4" s="77" t="s">
        <v>13</v>
      </c>
      <c r="B4" s="73"/>
      <c r="C4" s="74"/>
      <c r="D4" s="73"/>
      <c r="E4" s="73"/>
      <c r="F4" s="73"/>
      <c r="G4" s="73"/>
      <c r="H4" s="73"/>
      <c r="I4" s="73"/>
      <c r="J4" s="73"/>
      <c r="K4" s="73"/>
      <c r="L4" s="73"/>
      <c r="M4" s="73"/>
      <c r="N4" s="76"/>
    </row>
    <row r="5" spans="1:14" ht="12.75">
      <c r="A5" s="162" t="s">
        <v>37</v>
      </c>
      <c r="B5" s="79">
        <f aca="true" t="shared" si="1" ref="B5:B22">SUM(C5:N5)</f>
        <v>2400</v>
      </c>
      <c r="C5" s="129"/>
      <c r="D5" s="81">
        <v>1200</v>
      </c>
      <c r="E5" s="80"/>
      <c r="F5" s="81"/>
      <c r="G5" s="81"/>
      <c r="H5" s="82"/>
      <c r="I5" s="81">
        <v>1200</v>
      </c>
      <c r="J5" s="81"/>
      <c r="K5" s="81"/>
      <c r="L5" s="81"/>
      <c r="M5" s="83"/>
      <c r="N5" s="81"/>
    </row>
    <row r="6" spans="1:14" ht="12.75">
      <c r="A6" s="162" t="s">
        <v>57</v>
      </c>
      <c r="B6" s="79">
        <f t="shared" si="1"/>
        <v>763.96</v>
      </c>
      <c r="C6" s="80"/>
      <c r="D6" s="80"/>
      <c r="E6" s="81">
        <v>425.57</v>
      </c>
      <c r="F6" s="81"/>
      <c r="G6" s="81"/>
      <c r="H6" s="81"/>
      <c r="I6" s="81"/>
      <c r="J6" s="81">
        <v>338.39</v>
      </c>
      <c r="K6" s="81"/>
      <c r="L6" s="81"/>
      <c r="M6" s="81"/>
      <c r="N6" s="81"/>
    </row>
    <row r="7" spans="1:14" ht="12.75">
      <c r="A7" s="162" t="s">
        <v>59</v>
      </c>
      <c r="B7" s="79"/>
      <c r="C7" s="80"/>
      <c r="D7" s="80"/>
      <c r="E7" s="81"/>
      <c r="F7" s="81"/>
      <c r="G7" s="81"/>
      <c r="H7" s="81"/>
      <c r="I7" s="81"/>
      <c r="J7" s="81">
        <v>615</v>
      </c>
      <c r="K7" s="81"/>
      <c r="L7" s="81"/>
      <c r="M7" s="81"/>
      <c r="N7" s="81"/>
    </row>
    <row r="8" spans="1:14" ht="12.75">
      <c r="A8" s="162" t="s">
        <v>55</v>
      </c>
      <c r="B8" s="79">
        <f>SUM(C8:N8)</f>
        <v>1660</v>
      </c>
      <c r="C8" s="80"/>
      <c r="D8" s="80"/>
      <c r="E8" s="80">
        <v>300</v>
      </c>
      <c r="F8" s="81"/>
      <c r="G8" s="81">
        <v>60</v>
      </c>
      <c r="H8" s="81">
        <v>950</v>
      </c>
      <c r="I8" s="81">
        <v>270</v>
      </c>
      <c r="J8" s="81">
        <v>80</v>
      </c>
      <c r="K8" s="81"/>
      <c r="L8" s="81"/>
      <c r="M8" s="81"/>
      <c r="N8" s="81"/>
    </row>
    <row r="9" spans="1:14" ht="12.75">
      <c r="A9" s="163" t="s">
        <v>14</v>
      </c>
      <c r="B9" s="79">
        <f t="shared" si="1"/>
        <v>5438.959999999999</v>
      </c>
      <c r="C9" s="73">
        <f aca="true" t="shared" si="2" ref="C9:N9">SUM(C5:C8)</f>
        <v>0</v>
      </c>
      <c r="D9" s="73">
        <f t="shared" si="2"/>
        <v>1200</v>
      </c>
      <c r="E9" s="73">
        <f t="shared" si="2"/>
        <v>725.5699999999999</v>
      </c>
      <c r="F9" s="76">
        <f t="shared" si="2"/>
        <v>0</v>
      </c>
      <c r="G9" s="76">
        <f t="shared" si="2"/>
        <v>60</v>
      </c>
      <c r="H9" s="76">
        <f t="shared" si="2"/>
        <v>950</v>
      </c>
      <c r="I9" s="76">
        <f t="shared" si="2"/>
        <v>1470</v>
      </c>
      <c r="J9" s="76">
        <f t="shared" si="2"/>
        <v>1033.3899999999999</v>
      </c>
      <c r="K9" s="76">
        <f t="shared" si="2"/>
        <v>0</v>
      </c>
      <c r="L9" s="76">
        <f t="shared" si="2"/>
        <v>0</v>
      </c>
      <c r="M9" s="76">
        <f t="shared" si="2"/>
        <v>0</v>
      </c>
      <c r="N9" s="76">
        <f t="shared" si="2"/>
        <v>0</v>
      </c>
    </row>
    <row r="10" spans="1:14" ht="12.75">
      <c r="A10" s="164" t="s">
        <v>15</v>
      </c>
      <c r="B10" s="79"/>
      <c r="C10" s="80"/>
      <c r="D10" s="80"/>
      <c r="E10" s="80"/>
      <c r="F10" s="81"/>
      <c r="G10" s="81"/>
      <c r="H10" s="81"/>
      <c r="I10" s="81"/>
      <c r="J10" s="81"/>
      <c r="K10" s="81"/>
      <c r="L10" s="81"/>
      <c r="M10" s="81"/>
      <c r="N10" s="81"/>
    </row>
    <row r="11" spans="1:14" s="157" customFormat="1" ht="12.75">
      <c r="A11" s="165" t="s">
        <v>56</v>
      </c>
      <c r="B11" s="151">
        <f t="shared" si="1"/>
        <v>200</v>
      </c>
      <c r="C11" s="152"/>
      <c r="D11" s="153"/>
      <c r="E11" s="154"/>
      <c r="F11" s="155"/>
      <c r="G11" s="156"/>
      <c r="H11" s="156"/>
      <c r="I11" s="156"/>
      <c r="J11" s="156">
        <v>200</v>
      </c>
      <c r="K11" s="156"/>
      <c r="L11" s="156"/>
      <c r="M11" s="156"/>
      <c r="N11" s="156"/>
    </row>
    <row r="12" spans="1:14" ht="12.75">
      <c r="A12" s="162" t="s">
        <v>44</v>
      </c>
      <c r="B12" s="86">
        <f t="shared" si="1"/>
        <v>25</v>
      </c>
      <c r="C12" s="87"/>
      <c r="D12" s="148">
        <v>25</v>
      </c>
      <c r="E12" s="125"/>
      <c r="F12" s="123"/>
      <c r="G12" s="124"/>
      <c r="H12" s="90"/>
      <c r="I12" s="91"/>
      <c r="J12" s="92"/>
      <c r="K12" s="90"/>
      <c r="L12" s="92"/>
      <c r="M12" s="92"/>
      <c r="N12" s="92"/>
    </row>
    <row r="13" spans="1:14" ht="12.75">
      <c r="A13" s="162" t="s">
        <v>19</v>
      </c>
      <c r="B13" s="86">
        <f t="shared" si="1"/>
        <v>254.88</v>
      </c>
      <c r="C13" s="89"/>
      <c r="D13" s="148">
        <v>254.88</v>
      </c>
      <c r="E13" s="125"/>
      <c r="F13" s="124"/>
      <c r="G13" s="126"/>
      <c r="H13" s="92"/>
      <c r="I13" s="92"/>
      <c r="J13" s="92"/>
      <c r="K13" s="92"/>
      <c r="L13" s="92"/>
      <c r="M13" s="92"/>
      <c r="N13" s="92"/>
    </row>
    <row r="14" spans="1:14" ht="12.75">
      <c r="A14" s="162" t="s">
        <v>49</v>
      </c>
      <c r="B14" s="86">
        <f>SUM(C14:N14)</f>
        <v>138.2</v>
      </c>
      <c r="C14" s="150">
        <v>35.2</v>
      </c>
      <c r="D14" s="148"/>
      <c r="E14" s="80"/>
      <c r="F14" s="158"/>
      <c r="G14" s="81">
        <v>30</v>
      </c>
      <c r="H14" s="92"/>
      <c r="I14" s="92"/>
      <c r="J14" s="81"/>
      <c r="K14" s="81">
        <v>32</v>
      </c>
      <c r="L14" s="92"/>
      <c r="M14" s="81">
        <v>41</v>
      </c>
      <c r="N14" s="81"/>
    </row>
    <row r="15" spans="1:14" ht="12.75">
      <c r="A15" s="162" t="s">
        <v>30</v>
      </c>
      <c r="B15" s="86">
        <f>SUM(C15:N15)</f>
        <v>49.43</v>
      </c>
      <c r="C15" s="81">
        <v>49.43</v>
      </c>
      <c r="D15" s="124"/>
      <c r="E15" s="125"/>
      <c r="F15" s="127"/>
      <c r="G15" s="126"/>
      <c r="H15" s="92"/>
      <c r="I15" s="92"/>
      <c r="J15" s="92"/>
      <c r="K15" s="92"/>
      <c r="L15" s="92"/>
      <c r="M15" s="92"/>
      <c r="N15" s="92"/>
    </row>
    <row r="16" spans="1:14" ht="12.75">
      <c r="A16" s="162" t="s">
        <v>36</v>
      </c>
      <c r="B16" s="93">
        <f t="shared" si="1"/>
        <v>666</v>
      </c>
      <c r="C16" s="89"/>
      <c r="D16" s="81"/>
      <c r="E16" s="127"/>
      <c r="F16" s="128"/>
      <c r="G16" s="126"/>
      <c r="H16" s="81"/>
      <c r="I16" s="168"/>
      <c r="J16" s="92"/>
      <c r="K16" s="92"/>
      <c r="L16" s="81"/>
      <c r="M16" s="92"/>
      <c r="N16" s="81">
        <v>666</v>
      </c>
    </row>
    <row r="17" spans="1:14" ht="12.75">
      <c r="A17" s="162" t="s">
        <v>54</v>
      </c>
      <c r="B17" s="93">
        <f>SUM(C17:N17)</f>
        <v>4269.08</v>
      </c>
      <c r="C17" s="81">
        <v>1950</v>
      </c>
      <c r="D17" s="81"/>
      <c r="E17" s="127"/>
      <c r="F17" s="159">
        <v>195</v>
      </c>
      <c r="G17" s="81">
        <v>18.38</v>
      </c>
      <c r="H17" s="81">
        <v>1950</v>
      </c>
      <c r="I17" s="90"/>
      <c r="J17" s="81">
        <v>150</v>
      </c>
      <c r="K17" s="92">
        <v>5.7</v>
      </c>
      <c r="L17" s="90"/>
      <c r="M17" s="126"/>
      <c r="N17" s="126"/>
    </row>
    <row r="18" spans="1:14" ht="12.75">
      <c r="A18" s="162" t="s">
        <v>35</v>
      </c>
      <c r="B18" s="93">
        <f t="shared" si="1"/>
        <v>0</v>
      </c>
      <c r="C18" s="89"/>
      <c r="D18" s="124"/>
      <c r="E18" s="125"/>
      <c r="F18" s="127"/>
      <c r="G18" s="146"/>
      <c r="H18" s="92"/>
      <c r="I18" s="92"/>
      <c r="J18" s="92"/>
      <c r="K18" s="92"/>
      <c r="L18" s="92"/>
      <c r="M18" s="95"/>
      <c r="N18" s="92"/>
    </row>
    <row r="19" spans="1:14" ht="12.75">
      <c r="A19" s="162" t="s">
        <v>29</v>
      </c>
      <c r="B19" s="93">
        <f>SUM(C19:N19)</f>
        <v>0</v>
      </c>
      <c r="C19" s="87"/>
      <c r="D19" s="124"/>
      <c r="E19" s="125"/>
      <c r="F19" s="145"/>
      <c r="G19" s="126"/>
      <c r="H19" s="147"/>
      <c r="I19" s="90"/>
      <c r="J19" s="92"/>
      <c r="K19" s="92"/>
      <c r="L19" s="124"/>
      <c r="M19" s="92"/>
      <c r="N19" s="81"/>
    </row>
    <row r="20" spans="1:14" ht="12.75">
      <c r="A20" s="162" t="s">
        <v>58</v>
      </c>
      <c r="B20" s="93">
        <f>SUM(C20:N20)</f>
        <v>34.010000000000005</v>
      </c>
      <c r="C20" s="87"/>
      <c r="D20" s="124"/>
      <c r="E20" s="160">
        <v>19.05</v>
      </c>
      <c r="F20" s="150"/>
      <c r="G20" s="126"/>
      <c r="H20" s="147"/>
      <c r="I20" s="81"/>
      <c r="J20" s="92"/>
      <c r="K20" s="149">
        <v>14.96</v>
      </c>
      <c r="L20" s="149"/>
      <c r="M20" s="92"/>
      <c r="N20" s="81"/>
    </row>
    <row r="21" spans="1:14" ht="12.75">
      <c r="A21" s="162" t="s">
        <v>18</v>
      </c>
      <c r="B21" s="93">
        <f t="shared" si="1"/>
        <v>720</v>
      </c>
      <c r="C21" s="87"/>
      <c r="D21" s="149"/>
      <c r="E21" s="81"/>
      <c r="F21" s="124"/>
      <c r="G21" s="126"/>
      <c r="H21" s="81"/>
      <c r="I21" s="90"/>
      <c r="J21" s="81">
        <v>360</v>
      </c>
      <c r="K21" s="81"/>
      <c r="L21" s="149"/>
      <c r="M21" s="81"/>
      <c r="N21" s="81">
        <v>360</v>
      </c>
    </row>
    <row r="22" spans="1:14" ht="12.75">
      <c r="A22" s="163" t="s">
        <v>16</v>
      </c>
      <c r="B22" s="86">
        <f t="shared" si="1"/>
        <v>6356.6</v>
      </c>
      <c r="C22" s="73">
        <f aca="true" t="shared" si="3" ref="C22:N22">SUM(C11:C21)</f>
        <v>2034.63</v>
      </c>
      <c r="D22" s="73">
        <f t="shared" si="3"/>
        <v>279.88</v>
      </c>
      <c r="E22" s="73">
        <f>SUM(E11:E21)</f>
        <v>19.05</v>
      </c>
      <c r="F22" s="76">
        <f t="shared" si="3"/>
        <v>195</v>
      </c>
      <c r="G22" s="76">
        <f>SUM(G11:G21)</f>
        <v>48.379999999999995</v>
      </c>
      <c r="H22" s="76">
        <f t="shared" si="3"/>
        <v>1950</v>
      </c>
      <c r="I22" s="76">
        <f t="shared" si="3"/>
        <v>0</v>
      </c>
      <c r="J22" s="76">
        <f t="shared" si="3"/>
        <v>710</v>
      </c>
      <c r="K22" s="76">
        <f t="shared" si="3"/>
        <v>52.660000000000004</v>
      </c>
      <c r="L22" s="76">
        <f t="shared" si="3"/>
        <v>0</v>
      </c>
      <c r="M22" s="76">
        <f t="shared" si="3"/>
        <v>41</v>
      </c>
      <c r="N22" s="76">
        <f t="shared" si="3"/>
        <v>1026</v>
      </c>
    </row>
    <row r="23" spans="1:14" ht="12.75">
      <c r="A23" s="162"/>
      <c r="B23" s="80"/>
      <c r="C23" s="80"/>
      <c r="D23" s="80"/>
      <c r="E23" s="80"/>
      <c r="F23" s="81"/>
      <c r="G23" s="81"/>
      <c r="H23" s="81"/>
      <c r="I23" s="81"/>
      <c r="J23" s="81"/>
      <c r="K23" s="81"/>
      <c r="L23" s="81"/>
      <c r="M23" s="81"/>
      <c r="N23" s="81"/>
    </row>
    <row r="24" spans="1:14" ht="12.75">
      <c r="A24" s="163" t="s">
        <v>21</v>
      </c>
      <c r="B24" s="73"/>
      <c r="C24" s="73">
        <f aca="true" t="shared" si="4" ref="C24:N24">C3+C9-C22</f>
        <v>3820.99</v>
      </c>
      <c r="D24" s="73">
        <f t="shared" si="4"/>
        <v>4741.11</v>
      </c>
      <c r="E24" s="73">
        <f t="shared" si="4"/>
        <v>5447.629999999999</v>
      </c>
      <c r="F24" s="76">
        <f t="shared" si="4"/>
        <v>5252.629999999999</v>
      </c>
      <c r="G24" s="161">
        <f t="shared" si="4"/>
        <v>5264.249999999999</v>
      </c>
      <c r="H24" s="76">
        <f t="shared" si="4"/>
        <v>4264.249999999999</v>
      </c>
      <c r="I24" s="161">
        <f t="shared" si="4"/>
        <v>5734.249999999999</v>
      </c>
      <c r="J24" s="161">
        <f t="shared" si="4"/>
        <v>6057.639999999999</v>
      </c>
      <c r="K24" s="169">
        <f t="shared" si="4"/>
        <v>6004.98</v>
      </c>
      <c r="L24" s="76">
        <f t="shared" si="4"/>
        <v>6004.98</v>
      </c>
      <c r="M24" s="161">
        <f t="shared" si="4"/>
        <v>5963.98</v>
      </c>
      <c r="N24" s="161">
        <f t="shared" si="4"/>
        <v>4937.98</v>
      </c>
    </row>
    <row r="25" spans="1:14" ht="12.75">
      <c r="A25" s="162" t="s">
        <v>39</v>
      </c>
      <c r="B25" s="96">
        <f>B9-B22</f>
        <v>-917.6400000000012</v>
      </c>
      <c r="C25" s="73"/>
      <c r="D25" s="73"/>
      <c r="E25" s="73"/>
      <c r="F25" s="76"/>
      <c r="G25" s="76"/>
      <c r="H25" s="76"/>
      <c r="I25" s="76"/>
      <c r="J25" s="76"/>
      <c r="K25" s="76"/>
      <c r="L25" s="76"/>
      <c r="M25" s="76"/>
      <c r="N25" s="76"/>
    </row>
    <row r="26" spans="1:14" ht="12.75">
      <c r="A26" s="166" t="s">
        <v>31</v>
      </c>
      <c r="B26" s="98"/>
      <c r="C26" s="99">
        <v>1500</v>
      </c>
      <c r="D26" s="101">
        <v>1500</v>
      </c>
      <c r="E26" s="99">
        <v>1500</v>
      </c>
      <c r="F26" s="99">
        <v>1500</v>
      </c>
      <c r="G26" s="99">
        <v>1500</v>
      </c>
      <c r="H26" s="99">
        <v>1500</v>
      </c>
      <c r="I26" s="99">
        <v>1500</v>
      </c>
      <c r="J26" s="99">
        <v>1500</v>
      </c>
      <c r="K26" s="99">
        <v>1500</v>
      </c>
      <c r="L26" s="99">
        <v>1500</v>
      </c>
      <c r="M26" s="99">
        <v>1500</v>
      </c>
      <c r="N26" s="99">
        <v>1500</v>
      </c>
    </row>
    <row r="27" spans="1:14" ht="12.75">
      <c r="A27" s="166" t="s">
        <v>32</v>
      </c>
      <c r="B27" s="100"/>
      <c r="C27" s="101">
        <v>600</v>
      </c>
      <c r="D27" s="101">
        <v>600</v>
      </c>
      <c r="E27" s="101">
        <v>600</v>
      </c>
      <c r="F27" s="101">
        <v>600</v>
      </c>
      <c r="G27" s="101">
        <v>600</v>
      </c>
      <c r="H27" s="101">
        <v>600</v>
      </c>
      <c r="I27" s="101">
        <v>600</v>
      </c>
      <c r="J27" s="101">
        <v>600</v>
      </c>
      <c r="K27" s="101">
        <v>600</v>
      </c>
      <c r="L27" s="101">
        <v>600</v>
      </c>
      <c r="M27" s="101">
        <v>600</v>
      </c>
      <c r="N27" s="101">
        <v>600</v>
      </c>
    </row>
    <row r="28" spans="1:14" ht="12.75">
      <c r="A28" s="163"/>
      <c r="B28" s="10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6"/>
    </row>
    <row r="29" spans="1:14" ht="12.75">
      <c r="A29" s="167" t="s">
        <v>33</v>
      </c>
      <c r="B29" s="110"/>
      <c r="C29" s="87">
        <f aca="true" t="shared" si="5" ref="C29:M29">C24-C26-C27</f>
        <v>1720.9899999999998</v>
      </c>
      <c r="D29" s="87">
        <f t="shared" si="5"/>
        <v>2641.1099999999997</v>
      </c>
      <c r="E29" s="87">
        <f t="shared" si="5"/>
        <v>3347.629999999999</v>
      </c>
      <c r="F29" s="87">
        <f t="shared" si="5"/>
        <v>3152.629999999999</v>
      </c>
      <c r="G29" s="87">
        <f t="shared" si="5"/>
        <v>3164.249999999999</v>
      </c>
      <c r="H29" s="87">
        <f t="shared" si="5"/>
        <v>2164.249999999999</v>
      </c>
      <c r="I29" s="87">
        <f t="shared" si="5"/>
        <v>3634.249999999999</v>
      </c>
      <c r="J29" s="87">
        <f t="shared" si="5"/>
        <v>3957.6399999999994</v>
      </c>
      <c r="K29" s="87">
        <f t="shared" si="5"/>
        <v>3904.9799999999996</v>
      </c>
      <c r="L29" s="87">
        <f t="shared" si="5"/>
        <v>3904.9799999999996</v>
      </c>
      <c r="M29" s="87">
        <f t="shared" si="5"/>
        <v>3863.9799999999996</v>
      </c>
      <c r="N29" s="87">
        <f>N24-N26-N27</f>
        <v>2837.9799999999996</v>
      </c>
    </row>
    <row r="30" spans="1:14" ht="12.75">
      <c r="A30" s="88"/>
      <c r="B30" s="88"/>
      <c r="C30" s="74" t="s">
        <v>0</v>
      </c>
      <c r="D30" s="74" t="s">
        <v>11</v>
      </c>
      <c r="E30" s="74" t="s">
        <v>10</v>
      </c>
      <c r="F30" s="74" t="s">
        <v>1</v>
      </c>
      <c r="G30" s="74" t="s">
        <v>9</v>
      </c>
      <c r="H30" s="74" t="s">
        <v>2</v>
      </c>
      <c r="I30" s="74" t="s">
        <v>3</v>
      </c>
      <c r="J30" s="74" t="s">
        <v>8</v>
      </c>
      <c r="K30" s="74" t="s">
        <v>4</v>
      </c>
      <c r="L30" s="74" t="s">
        <v>5</v>
      </c>
      <c r="M30" s="74" t="s">
        <v>6</v>
      </c>
      <c r="N30" s="74" t="s">
        <v>7</v>
      </c>
    </row>
    <row r="31" spans="1:14" ht="12.75">
      <c r="A31" s="78"/>
      <c r="B31" s="80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6"/>
    </row>
    <row r="32" spans="1:14" ht="12.75">
      <c r="A32" s="102"/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ht="12.75">
      <c r="A33" s="111" t="s">
        <v>51</v>
      </c>
      <c r="B33" s="112"/>
      <c r="C33" s="113"/>
      <c r="D33" s="114"/>
      <c r="E33" s="115"/>
      <c r="F33" s="114"/>
      <c r="G33" s="114"/>
      <c r="H33" s="114"/>
      <c r="I33" s="114"/>
      <c r="J33" s="114"/>
      <c r="K33" s="114"/>
      <c r="L33" s="114"/>
      <c r="M33" s="114"/>
      <c r="N33" s="116"/>
    </row>
    <row r="34" spans="1:14" ht="12.75">
      <c r="A34" s="117" t="s">
        <v>53</v>
      </c>
      <c r="B34" s="105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18"/>
    </row>
    <row r="35" spans="1:14" ht="12.75">
      <c r="A35" s="117" t="s">
        <v>60</v>
      </c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18"/>
    </row>
    <row r="36" spans="1:14" ht="12.75">
      <c r="A36" s="119" t="s">
        <v>41</v>
      </c>
      <c r="B36" s="107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18"/>
    </row>
    <row r="37" spans="1:14" ht="12.75">
      <c r="A37" s="120"/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21"/>
    </row>
  </sheetData>
  <sheetProtection/>
  <printOptions/>
  <pageMargins left="0.11811023622047245" right="0.11811023622047245" top="0.5905511811023623" bottom="0.7480314960629921" header="0.1968503937007874" footer="0.31496062992125984"/>
  <pageSetup horizontalDpi="600" verticalDpi="600" orientation="landscape" paperSize="9" r:id="rId1"/>
  <headerFooter>
    <oddHeader>&amp;CELMORE PARISH COUNCIL Financial Forecast FY 2015-16 1st April - 31st March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view="pageLayout" workbookViewId="0" topLeftCell="A5">
      <selection activeCell="C30" sqref="C30"/>
    </sheetView>
  </sheetViews>
  <sheetFormatPr defaultColWidth="9.00390625" defaultRowHeight="12.75"/>
  <cols>
    <col min="1" max="1" width="10.140625" style="0" customWidth="1"/>
    <col min="2" max="6" width="9.00390625" style="0" customWidth="1"/>
    <col min="7" max="7" width="9.421875" style="0" bestFit="1" customWidth="1"/>
  </cols>
  <sheetData>
    <row r="1" spans="1:14" ht="12.75">
      <c r="A1" s="73"/>
      <c r="C1" s="74" t="s">
        <v>0</v>
      </c>
      <c r="D1" s="74" t="s">
        <v>11</v>
      </c>
      <c r="E1" s="74" t="s">
        <v>10</v>
      </c>
      <c r="F1" s="74" t="s">
        <v>1</v>
      </c>
      <c r="G1" s="74" t="s">
        <v>9</v>
      </c>
      <c r="H1" s="74" t="s">
        <v>2</v>
      </c>
      <c r="I1" s="74" t="s">
        <v>3</v>
      </c>
      <c r="J1" s="74" t="s">
        <v>8</v>
      </c>
      <c r="K1" s="74" t="s">
        <v>4</v>
      </c>
      <c r="L1" s="74" t="s">
        <v>5</v>
      </c>
      <c r="M1" s="74" t="s">
        <v>6</v>
      </c>
      <c r="N1" s="74" t="s">
        <v>7</v>
      </c>
    </row>
    <row r="2" spans="1:14" ht="12.75">
      <c r="A2" s="72"/>
      <c r="B2" s="73" t="s">
        <v>34</v>
      </c>
      <c r="C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2.75">
      <c r="A3" s="75" t="s">
        <v>12</v>
      </c>
      <c r="B3" s="76"/>
      <c r="C3" s="76">
        <v>4937.98</v>
      </c>
      <c r="D3" s="76">
        <f aca="true" t="shared" si="0" ref="D3:N3">C25</f>
        <v>4881.73</v>
      </c>
      <c r="E3" s="76">
        <f t="shared" si="0"/>
        <v>6203</v>
      </c>
      <c r="F3" s="76">
        <f t="shared" si="0"/>
        <v>5685.6</v>
      </c>
      <c r="G3" s="76">
        <f>F25</f>
        <v>5660.6</v>
      </c>
      <c r="H3" s="76">
        <f t="shared" si="0"/>
        <v>5660.6</v>
      </c>
      <c r="I3" s="76">
        <f t="shared" si="0"/>
        <v>5610.120000000001</v>
      </c>
      <c r="J3" s="76">
        <f>I25*1</f>
        <v>6630.120000000001</v>
      </c>
      <c r="K3" s="76">
        <f>J25</f>
        <v>6458.320000000001</v>
      </c>
      <c r="L3" s="76">
        <f t="shared" si="0"/>
        <v>6048.320000000001</v>
      </c>
      <c r="M3" s="76">
        <f t="shared" si="0"/>
        <v>6048.320000000001</v>
      </c>
      <c r="N3" s="76">
        <f t="shared" si="0"/>
        <v>6048.320000000001</v>
      </c>
    </row>
    <row r="4" spans="1:14" ht="12.75">
      <c r="A4" s="77" t="s">
        <v>13</v>
      </c>
      <c r="B4" s="73"/>
      <c r="C4" s="74"/>
      <c r="D4" s="73"/>
      <c r="E4" s="73"/>
      <c r="F4" s="73"/>
      <c r="G4" s="73"/>
      <c r="H4" s="73"/>
      <c r="I4" s="73"/>
      <c r="J4" s="73"/>
      <c r="K4" s="73"/>
      <c r="L4" s="73"/>
      <c r="M4" s="73"/>
      <c r="N4" s="76"/>
    </row>
    <row r="5" spans="1:14" ht="12.75">
      <c r="A5" s="162" t="s">
        <v>37</v>
      </c>
      <c r="B5" s="79">
        <f aca="true" t="shared" si="1" ref="B5:B23">SUM(C5:N5)</f>
        <v>2400</v>
      </c>
      <c r="C5" s="129"/>
      <c r="D5" s="81">
        <v>1200</v>
      </c>
      <c r="E5" s="80"/>
      <c r="F5" s="81"/>
      <c r="G5" s="81"/>
      <c r="H5" s="82"/>
      <c r="I5" s="81">
        <v>1200</v>
      </c>
      <c r="J5" s="81"/>
      <c r="K5" s="81"/>
      <c r="L5" s="81"/>
      <c r="M5" s="83"/>
      <c r="N5" s="81"/>
    </row>
    <row r="6" spans="1:14" ht="12.75">
      <c r="A6" s="162" t="s">
        <v>57</v>
      </c>
      <c r="B6" s="79">
        <f t="shared" si="1"/>
        <v>121.27</v>
      </c>
      <c r="C6" s="80"/>
      <c r="D6" s="81">
        <v>121.27</v>
      </c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2.75">
      <c r="A7" s="162" t="s">
        <v>59</v>
      </c>
      <c r="B7" s="79"/>
      <c r="C7" s="80"/>
      <c r="D7" s="80"/>
      <c r="E7" s="81"/>
      <c r="F7" s="81"/>
      <c r="G7" s="81"/>
      <c r="H7" s="81"/>
      <c r="I7" s="81"/>
      <c r="J7" s="81"/>
      <c r="K7" s="81"/>
      <c r="L7" s="81"/>
      <c r="M7" s="81"/>
      <c r="N7" s="81">
        <v>450</v>
      </c>
    </row>
    <row r="8" spans="1:14" ht="12.75">
      <c r="A8" s="162" t="s">
        <v>55</v>
      </c>
      <c r="B8" s="79">
        <f>SUM(C8:N8)</f>
        <v>0</v>
      </c>
      <c r="C8" s="80"/>
      <c r="D8" s="80"/>
      <c r="E8" s="80"/>
      <c r="F8" s="81"/>
      <c r="G8" s="81"/>
      <c r="H8" s="81"/>
      <c r="I8" s="81"/>
      <c r="J8" s="81"/>
      <c r="K8" s="81"/>
      <c r="L8" s="81"/>
      <c r="M8" s="81"/>
      <c r="N8" s="81"/>
    </row>
    <row r="9" spans="1:14" ht="12.75">
      <c r="A9" s="163" t="s">
        <v>14</v>
      </c>
      <c r="B9" s="79">
        <f t="shared" si="1"/>
        <v>2971.27</v>
      </c>
      <c r="C9" s="73">
        <f aca="true" t="shared" si="2" ref="C9:N9">SUM(C5:C8)</f>
        <v>0</v>
      </c>
      <c r="D9" s="73">
        <f t="shared" si="2"/>
        <v>1321.27</v>
      </c>
      <c r="E9" s="73">
        <f t="shared" si="2"/>
        <v>0</v>
      </c>
      <c r="F9" s="76">
        <f t="shared" si="2"/>
        <v>0</v>
      </c>
      <c r="G9" s="76">
        <f t="shared" si="2"/>
        <v>0</v>
      </c>
      <c r="H9" s="76">
        <f t="shared" si="2"/>
        <v>0</v>
      </c>
      <c r="I9" s="76">
        <f t="shared" si="2"/>
        <v>1200</v>
      </c>
      <c r="J9" s="76">
        <f t="shared" si="2"/>
        <v>0</v>
      </c>
      <c r="K9" s="76">
        <f t="shared" si="2"/>
        <v>0</v>
      </c>
      <c r="L9" s="76">
        <f t="shared" si="2"/>
        <v>0</v>
      </c>
      <c r="M9" s="76">
        <f t="shared" si="2"/>
        <v>0</v>
      </c>
      <c r="N9" s="76">
        <f t="shared" si="2"/>
        <v>450</v>
      </c>
    </row>
    <row r="10" spans="1:14" ht="12.75">
      <c r="A10" s="164" t="s">
        <v>15</v>
      </c>
      <c r="B10" s="79"/>
      <c r="C10" s="80"/>
      <c r="D10" s="80"/>
      <c r="E10" s="80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20.25">
      <c r="A11" s="165" t="s">
        <v>56</v>
      </c>
      <c r="B11" s="151">
        <f t="shared" si="1"/>
        <v>200</v>
      </c>
      <c r="C11" s="152"/>
      <c r="D11" s="153"/>
      <c r="E11" s="154"/>
      <c r="F11" s="155"/>
      <c r="G11" s="156"/>
      <c r="H11" s="156"/>
      <c r="I11" s="156"/>
      <c r="J11" s="156" t="s">
        <v>66</v>
      </c>
      <c r="K11" s="156">
        <v>200</v>
      </c>
      <c r="L11" s="156"/>
      <c r="M11" s="156"/>
      <c r="N11" s="156"/>
    </row>
    <row r="12" spans="1:14" ht="12.75">
      <c r="A12" s="162" t="s">
        <v>64</v>
      </c>
      <c r="B12" s="86">
        <f t="shared" si="1"/>
        <v>55</v>
      </c>
      <c r="C12" s="87"/>
      <c r="D12" s="148"/>
      <c r="E12" s="148"/>
      <c r="F12" s="148">
        <v>25</v>
      </c>
      <c r="G12" s="124"/>
      <c r="H12" s="92"/>
      <c r="I12" s="92"/>
      <c r="J12" s="92"/>
      <c r="K12" s="81">
        <v>30</v>
      </c>
      <c r="L12" s="92"/>
      <c r="M12" s="92"/>
      <c r="N12" s="92"/>
    </row>
    <row r="13" spans="1:14" ht="12.75">
      <c r="A13" s="162" t="s">
        <v>19</v>
      </c>
      <c r="B13" s="86">
        <f t="shared" si="1"/>
        <v>272.4</v>
      </c>
      <c r="C13" s="89"/>
      <c r="D13" s="150"/>
      <c r="E13" s="81">
        <v>272.4</v>
      </c>
      <c r="F13" s="124"/>
      <c r="G13" s="126"/>
      <c r="H13" s="92"/>
      <c r="I13" s="92"/>
      <c r="J13" s="92"/>
      <c r="K13" s="92"/>
      <c r="L13" s="92"/>
      <c r="M13" s="92"/>
      <c r="N13" s="92"/>
    </row>
    <row r="14" spans="1:14" ht="12.75">
      <c r="A14" s="162" t="s">
        <v>67</v>
      </c>
      <c r="B14" s="86">
        <f>SUM(C14:N14)</f>
        <v>139.57999999999998</v>
      </c>
      <c r="C14" s="150"/>
      <c r="D14" s="148"/>
      <c r="E14" s="148">
        <v>35</v>
      </c>
      <c r="F14" s="158"/>
      <c r="G14" s="81"/>
      <c r="H14" s="81">
        <v>24</v>
      </c>
      <c r="I14" s="92"/>
      <c r="J14" s="81">
        <v>40.58</v>
      </c>
      <c r="K14" s="149"/>
      <c r="L14" s="92"/>
      <c r="M14" s="81"/>
      <c r="N14" s="81">
        <v>40</v>
      </c>
    </row>
    <row r="15" spans="1:14" ht="12.75">
      <c r="A15" s="162" t="s">
        <v>30</v>
      </c>
      <c r="B15" s="86">
        <f>SUM(C15:N15)</f>
        <v>56.25</v>
      </c>
      <c r="C15" s="81">
        <v>56.25</v>
      </c>
      <c r="D15" s="124"/>
      <c r="E15" s="125"/>
      <c r="F15" s="127"/>
      <c r="G15" s="126"/>
      <c r="H15" s="92"/>
      <c r="I15" s="92"/>
      <c r="J15" s="92"/>
      <c r="K15" s="92"/>
      <c r="L15" s="92"/>
      <c r="M15" s="92"/>
      <c r="N15" s="92"/>
    </row>
    <row r="16" spans="1:14" ht="12.75">
      <c r="A16" s="162" t="s">
        <v>36</v>
      </c>
      <c r="B16" s="93">
        <f t="shared" si="1"/>
        <v>0</v>
      </c>
      <c r="C16" s="89"/>
      <c r="D16" s="81"/>
      <c r="E16" s="127"/>
      <c r="F16" s="128"/>
      <c r="G16" s="126"/>
      <c r="H16" s="81"/>
      <c r="I16" s="168"/>
      <c r="J16" s="92"/>
      <c r="K16" s="92"/>
      <c r="L16" s="81"/>
      <c r="M16" s="81"/>
      <c r="N16" s="81"/>
    </row>
    <row r="17" spans="1:14" ht="12.75">
      <c r="A17" s="162" t="s">
        <v>54</v>
      </c>
      <c r="B17" s="93">
        <f>SUM(C17:N17)</f>
        <v>60</v>
      </c>
      <c r="C17" s="81"/>
      <c r="D17" s="81"/>
      <c r="E17" s="127"/>
      <c r="F17" s="159"/>
      <c r="G17" s="81"/>
      <c r="H17" s="81"/>
      <c r="I17" s="90"/>
      <c r="J17" s="81">
        <v>60</v>
      </c>
      <c r="K17" s="92"/>
      <c r="L17" s="90"/>
      <c r="M17" s="126"/>
      <c r="N17" s="126"/>
    </row>
    <row r="18" spans="1:14" ht="12.75">
      <c r="A18" s="162" t="s">
        <v>65</v>
      </c>
      <c r="B18" s="93">
        <f t="shared" si="1"/>
        <v>71.22</v>
      </c>
      <c r="C18" s="89"/>
      <c r="D18" s="124"/>
      <c r="E18" s="125"/>
      <c r="F18" s="127"/>
      <c r="G18" s="174"/>
      <c r="H18" s="174"/>
      <c r="I18" s="174"/>
      <c r="J18" s="81">
        <v>71.22</v>
      </c>
      <c r="K18" s="92"/>
      <c r="L18" s="92"/>
      <c r="M18" s="95"/>
      <c r="N18" s="92"/>
    </row>
    <row r="19" spans="1:14" ht="12.75">
      <c r="A19" s="162" t="s">
        <v>29</v>
      </c>
      <c r="B19" s="93">
        <f>SUM(C19:N19)</f>
        <v>0</v>
      </c>
      <c r="C19" s="87"/>
      <c r="D19" s="124"/>
      <c r="E19" s="125"/>
      <c r="F19" s="145"/>
      <c r="G19" s="126"/>
      <c r="H19" s="147"/>
      <c r="I19" s="81"/>
      <c r="J19" s="92"/>
      <c r="K19" s="92"/>
      <c r="L19" s="124"/>
      <c r="M19" s="92"/>
      <c r="N19" s="81"/>
    </row>
    <row r="20" spans="1:14" ht="12.75">
      <c r="A20" s="162" t="s">
        <v>58</v>
      </c>
      <c r="B20" s="93">
        <f>SUM(C20:N20)</f>
        <v>26.48</v>
      </c>
      <c r="C20" s="87"/>
      <c r="D20" s="124"/>
      <c r="E20" s="173"/>
      <c r="F20" s="173"/>
      <c r="G20" s="173"/>
      <c r="H20" s="158">
        <v>26.48</v>
      </c>
      <c r="I20" s="81"/>
      <c r="J20" s="92"/>
      <c r="K20" s="81"/>
      <c r="L20" s="81"/>
      <c r="M20" s="81"/>
      <c r="N20" s="81"/>
    </row>
    <row r="21" spans="1:14" ht="12.75">
      <c r="A21" s="162" t="s">
        <v>63</v>
      </c>
      <c r="B21" s="93"/>
      <c r="C21" s="87"/>
      <c r="D21" s="81"/>
      <c r="E21" s="81">
        <v>30</v>
      </c>
      <c r="F21" s="150"/>
      <c r="G21" s="126"/>
      <c r="H21" s="147"/>
      <c r="I21" s="81"/>
      <c r="J21" s="92"/>
      <c r="K21" s="81"/>
      <c r="L21" s="149"/>
      <c r="M21" s="92"/>
      <c r="N21" s="81"/>
    </row>
    <row r="22" spans="1:14" ht="12.75">
      <c r="A22" s="162" t="s">
        <v>18</v>
      </c>
      <c r="B22" s="93">
        <f t="shared" si="1"/>
        <v>720</v>
      </c>
      <c r="C22" s="87"/>
      <c r="D22" s="81"/>
      <c r="E22" s="81">
        <v>180</v>
      </c>
      <c r="F22" s="81"/>
      <c r="G22" s="126"/>
      <c r="H22" s="81"/>
      <c r="I22" s="81">
        <v>180</v>
      </c>
      <c r="J22" s="81"/>
      <c r="K22" s="81">
        <v>180</v>
      </c>
      <c r="L22" s="149"/>
      <c r="M22" s="81"/>
      <c r="N22" s="81">
        <v>180</v>
      </c>
    </row>
    <row r="23" spans="1:14" ht="12.75">
      <c r="A23" s="163" t="s">
        <v>16</v>
      </c>
      <c r="B23" s="86">
        <f t="shared" si="1"/>
        <v>1630.93</v>
      </c>
      <c r="C23" s="73">
        <f aca="true" t="shared" si="3" ref="C23:N23">SUM(C11:C22)</f>
        <v>56.25</v>
      </c>
      <c r="D23" s="73">
        <f t="shared" si="3"/>
        <v>0</v>
      </c>
      <c r="E23" s="73">
        <f>SUM(E11:E22)</f>
        <v>517.4</v>
      </c>
      <c r="F23" s="76">
        <f t="shared" si="3"/>
        <v>25</v>
      </c>
      <c r="G23" s="76">
        <f>SUM(G11:G22)</f>
        <v>0</v>
      </c>
      <c r="H23" s="76">
        <f t="shared" si="3"/>
        <v>50.480000000000004</v>
      </c>
      <c r="I23" s="76">
        <f t="shared" si="3"/>
        <v>180</v>
      </c>
      <c r="J23" s="76">
        <f t="shared" si="3"/>
        <v>171.8</v>
      </c>
      <c r="K23" s="76">
        <f t="shared" si="3"/>
        <v>410</v>
      </c>
      <c r="L23" s="76">
        <f t="shared" si="3"/>
        <v>0</v>
      </c>
      <c r="M23" s="76">
        <f t="shared" si="3"/>
        <v>0</v>
      </c>
      <c r="N23" s="76">
        <f t="shared" si="3"/>
        <v>220</v>
      </c>
    </row>
    <row r="24" spans="1:14" ht="12.75">
      <c r="A24" s="162"/>
      <c r="B24" s="80"/>
      <c r="C24" s="80"/>
      <c r="D24" s="80"/>
      <c r="E24" s="80"/>
      <c r="F24" s="81"/>
      <c r="G24" s="81"/>
      <c r="H24" s="81"/>
      <c r="I24" s="81"/>
      <c r="J24" s="81"/>
      <c r="K24" s="81"/>
      <c r="L24" s="81"/>
      <c r="M24" s="81"/>
      <c r="N24" s="81"/>
    </row>
    <row r="25" spans="1:14" ht="12.75">
      <c r="A25" s="163" t="s">
        <v>21</v>
      </c>
      <c r="B25" s="73"/>
      <c r="C25" s="73">
        <f aca="true" t="shared" si="4" ref="C25:N25">C3+C9-C23</f>
        <v>4881.73</v>
      </c>
      <c r="D25" s="76">
        <f t="shared" si="4"/>
        <v>6203</v>
      </c>
      <c r="E25" s="76">
        <f t="shared" si="4"/>
        <v>5685.6</v>
      </c>
      <c r="F25" s="76">
        <f t="shared" si="4"/>
        <v>5660.6</v>
      </c>
      <c r="G25" s="76">
        <f t="shared" si="4"/>
        <v>5660.6</v>
      </c>
      <c r="H25" s="76">
        <f t="shared" si="4"/>
        <v>5610.120000000001</v>
      </c>
      <c r="I25" s="76">
        <f t="shared" si="4"/>
        <v>6630.120000000001</v>
      </c>
      <c r="J25" s="76">
        <f t="shared" si="4"/>
        <v>6458.320000000001</v>
      </c>
      <c r="K25" s="76">
        <f t="shared" si="4"/>
        <v>6048.320000000001</v>
      </c>
      <c r="L25" s="76">
        <f t="shared" si="4"/>
        <v>6048.320000000001</v>
      </c>
      <c r="M25" s="172">
        <f t="shared" si="4"/>
        <v>6048.320000000001</v>
      </c>
      <c r="N25" s="175">
        <f t="shared" si="4"/>
        <v>6278.320000000001</v>
      </c>
    </row>
    <row r="26" spans="1:14" ht="12.75">
      <c r="A26" s="162" t="s">
        <v>39</v>
      </c>
      <c r="B26" s="96">
        <f>B9-B23</f>
        <v>1340.34</v>
      </c>
      <c r="C26" s="73"/>
      <c r="D26" s="73"/>
      <c r="E26" s="73"/>
      <c r="F26" s="76"/>
      <c r="G26" s="76"/>
      <c r="H26" s="76"/>
      <c r="I26" s="76"/>
      <c r="J26" s="76"/>
      <c r="K26" s="76"/>
      <c r="L26" s="76"/>
      <c r="M26" s="76"/>
      <c r="N26" s="76"/>
    </row>
    <row r="27" spans="1:14" ht="12.75">
      <c r="A27" s="166" t="s">
        <v>31</v>
      </c>
      <c r="B27" s="98"/>
      <c r="C27" s="99">
        <v>1500</v>
      </c>
      <c r="D27" s="101">
        <v>1500</v>
      </c>
      <c r="E27" s="99">
        <v>1500</v>
      </c>
      <c r="F27" s="99">
        <v>1500</v>
      </c>
      <c r="G27" s="99">
        <v>1500</v>
      </c>
      <c r="H27" s="99">
        <v>1500</v>
      </c>
      <c r="I27" s="99">
        <v>1500</v>
      </c>
      <c r="J27" s="99">
        <v>1500</v>
      </c>
      <c r="K27" s="99">
        <v>1500</v>
      </c>
      <c r="L27" s="99">
        <v>1500</v>
      </c>
      <c r="M27" s="99">
        <v>1500</v>
      </c>
      <c r="N27" s="99">
        <v>1500</v>
      </c>
    </row>
    <row r="28" spans="1:14" ht="12.75">
      <c r="A28" s="166" t="s">
        <v>32</v>
      </c>
      <c r="B28" s="100"/>
      <c r="C28" s="101">
        <v>600</v>
      </c>
      <c r="D28" s="101">
        <v>600</v>
      </c>
      <c r="E28" s="101">
        <v>600</v>
      </c>
      <c r="F28" s="101">
        <v>600</v>
      </c>
      <c r="G28" s="101">
        <v>600</v>
      </c>
      <c r="H28" s="101">
        <v>600</v>
      </c>
      <c r="I28" s="101">
        <v>600</v>
      </c>
      <c r="J28" s="101">
        <v>600</v>
      </c>
      <c r="K28" s="101">
        <v>600</v>
      </c>
      <c r="L28" s="101">
        <v>600</v>
      </c>
      <c r="M28" s="101">
        <v>600</v>
      </c>
      <c r="N28" s="101">
        <v>600</v>
      </c>
    </row>
    <row r="29" spans="1:14" s="171" customFormat="1" ht="12.75">
      <c r="A29" s="170" t="s">
        <v>61</v>
      </c>
      <c r="B29" s="102">
        <v>160</v>
      </c>
      <c r="C29" s="125">
        <f>B29-C17</f>
        <v>160</v>
      </c>
      <c r="D29" s="125">
        <f aca="true" t="shared" si="5" ref="D29:N29">C29-C17</f>
        <v>160</v>
      </c>
      <c r="E29" s="125">
        <f t="shared" si="5"/>
        <v>160</v>
      </c>
      <c r="F29" s="125">
        <f t="shared" si="5"/>
        <v>160</v>
      </c>
      <c r="G29" s="125">
        <f t="shared" si="5"/>
        <v>160</v>
      </c>
      <c r="H29" s="125">
        <f t="shared" si="5"/>
        <v>160</v>
      </c>
      <c r="I29" s="125">
        <f t="shared" si="5"/>
        <v>160</v>
      </c>
      <c r="J29" s="125">
        <f t="shared" si="5"/>
        <v>160</v>
      </c>
      <c r="K29" s="125">
        <f t="shared" si="5"/>
        <v>100</v>
      </c>
      <c r="L29" s="125">
        <f t="shared" si="5"/>
        <v>100</v>
      </c>
      <c r="M29" s="125">
        <f t="shared" si="5"/>
        <v>100</v>
      </c>
      <c r="N29" s="125">
        <f t="shared" si="5"/>
        <v>100</v>
      </c>
    </row>
    <row r="30" spans="1:14" ht="12.75">
      <c r="A30" s="167" t="s">
        <v>33</v>
      </c>
      <c r="B30" s="110"/>
      <c r="C30" s="87">
        <f aca="true" t="shared" si="6" ref="C30:N30">C25-C27-C29</f>
        <v>3221.7299999999996</v>
      </c>
      <c r="D30" s="87">
        <f t="shared" si="6"/>
        <v>4543</v>
      </c>
      <c r="E30" s="87">
        <f t="shared" si="6"/>
        <v>4025.6000000000004</v>
      </c>
      <c r="F30" s="87">
        <f t="shared" si="6"/>
        <v>4000.6000000000004</v>
      </c>
      <c r="G30" s="87">
        <f t="shared" si="6"/>
        <v>4000.6000000000004</v>
      </c>
      <c r="H30" s="87">
        <f t="shared" si="6"/>
        <v>3950.120000000001</v>
      </c>
      <c r="I30" s="87">
        <f t="shared" si="6"/>
        <v>4970.120000000001</v>
      </c>
      <c r="J30" s="87">
        <f t="shared" si="6"/>
        <v>4798.320000000001</v>
      </c>
      <c r="K30" s="87">
        <f t="shared" si="6"/>
        <v>4448.320000000001</v>
      </c>
      <c r="L30" s="87">
        <f t="shared" si="6"/>
        <v>4448.320000000001</v>
      </c>
      <c r="M30" s="87">
        <f t="shared" si="6"/>
        <v>4448.320000000001</v>
      </c>
      <c r="N30" s="87">
        <f t="shared" si="6"/>
        <v>4678.320000000001</v>
      </c>
    </row>
    <row r="31" spans="1:14" ht="12.75">
      <c r="A31" s="88"/>
      <c r="B31" s="88"/>
      <c r="C31" s="74" t="s">
        <v>0</v>
      </c>
      <c r="D31" s="74" t="s">
        <v>11</v>
      </c>
      <c r="E31" s="74" t="s">
        <v>10</v>
      </c>
      <c r="F31" s="74" t="s">
        <v>1</v>
      </c>
      <c r="G31" s="74" t="s">
        <v>9</v>
      </c>
      <c r="H31" s="74" t="s">
        <v>2</v>
      </c>
      <c r="I31" s="74" t="s">
        <v>3</v>
      </c>
      <c r="J31" s="74" t="s">
        <v>8</v>
      </c>
      <c r="K31" s="74" t="s">
        <v>4</v>
      </c>
      <c r="L31" s="74" t="s">
        <v>5</v>
      </c>
      <c r="M31" s="74" t="s">
        <v>6</v>
      </c>
      <c r="N31" s="74" t="s">
        <v>7</v>
      </c>
    </row>
    <row r="32" spans="1:14" ht="12.75">
      <c r="A32" s="78"/>
      <c r="B32" s="80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6"/>
    </row>
    <row r="33" spans="1:14" ht="12.75">
      <c r="A33" s="102"/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4" ht="12.75">
      <c r="A34" s="111" t="s">
        <v>51</v>
      </c>
      <c r="B34" s="112"/>
      <c r="C34" s="113"/>
      <c r="D34" s="114"/>
      <c r="E34" s="115"/>
      <c r="F34" s="114"/>
      <c r="G34" s="114"/>
      <c r="H34" s="114"/>
      <c r="I34" s="114"/>
      <c r="J34" s="114"/>
      <c r="K34" s="114"/>
      <c r="L34" s="114"/>
      <c r="M34" s="114"/>
      <c r="N34" s="116"/>
    </row>
    <row r="35" spans="1:14" ht="12.75">
      <c r="A35" s="117" t="s">
        <v>62</v>
      </c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18"/>
    </row>
    <row r="36" spans="1:14" ht="12.75">
      <c r="A36" s="117" t="s">
        <v>60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18"/>
    </row>
    <row r="37" spans="1:14" ht="12.75">
      <c r="A37" s="119" t="s">
        <v>41</v>
      </c>
      <c r="B37" s="107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18"/>
    </row>
    <row r="38" spans="1:14" ht="12.75">
      <c r="A38" s="120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21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&amp;CELMORE PARISH COUNCIL Financial Forecast FY 2016-2017 31st March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view="pageLayout" workbookViewId="0" topLeftCell="A11">
      <selection activeCell="B29" sqref="B29"/>
    </sheetView>
  </sheetViews>
  <sheetFormatPr defaultColWidth="9.140625" defaultRowHeight="12.75"/>
  <sheetData>
    <row r="1" spans="1:14" ht="12.75">
      <c r="A1" s="73"/>
      <c r="B1" s="181"/>
      <c r="C1" s="74" t="s">
        <v>0</v>
      </c>
      <c r="D1" s="74" t="s">
        <v>11</v>
      </c>
      <c r="E1" s="74" t="s">
        <v>10</v>
      </c>
      <c r="F1" s="74" t="s">
        <v>1</v>
      </c>
      <c r="G1" s="183" t="s">
        <v>9</v>
      </c>
      <c r="H1" s="183" t="s">
        <v>2</v>
      </c>
      <c r="I1" s="74" t="s">
        <v>3</v>
      </c>
      <c r="J1" s="74" t="s">
        <v>8</v>
      </c>
      <c r="K1" s="74" t="s">
        <v>4</v>
      </c>
      <c r="L1" s="74" t="s">
        <v>5</v>
      </c>
      <c r="M1" s="74" t="s">
        <v>6</v>
      </c>
      <c r="N1" s="74" t="s">
        <v>7</v>
      </c>
    </row>
    <row r="2" spans="1:14" ht="12.75">
      <c r="A2" s="72"/>
      <c r="B2" s="73" t="s">
        <v>34</v>
      </c>
      <c r="C2" s="74"/>
      <c r="D2" s="73"/>
      <c r="E2" s="73"/>
      <c r="F2" s="73"/>
      <c r="G2" s="172"/>
      <c r="H2" s="172"/>
      <c r="I2" s="73"/>
      <c r="J2" s="73"/>
      <c r="K2" s="73"/>
      <c r="L2" s="73"/>
      <c r="M2" s="73"/>
      <c r="N2" s="73"/>
    </row>
    <row r="3" spans="1:14" ht="12.75">
      <c r="A3" s="75" t="s">
        <v>12</v>
      </c>
      <c r="B3" s="76"/>
      <c r="C3" s="76">
        <v>6278.32</v>
      </c>
      <c r="D3" s="76">
        <f aca="true" t="shared" si="0" ref="D3:N3">C25</f>
        <v>6222.99</v>
      </c>
      <c r="E3" s="76">
        <f t="shared" si="0"/>
        <v>7458.99</v>
      </c>
      <c r="F3" s="76">
        <f t="shared" si="0"/>
        <v>6575.87</v>
      </c>
      <c r="G3" s="172">
        <f>F25</f>
        <v>6483.88</v>
      </c>
      <c r="H3" s="172">
        <f t="shared" si="0"/>
        <v>6483.88</v>
      </c>
      <c r="I3" s="76">
        <f t="shared" si="0"/>
        <v>6095.650000000001</v>
      </c>
      <c r="J3" s="76">
        <f>I25*1</f>
        <v>7151.650000000001</v>
      </c>
      <c r="K3" s="76">
        <f>J25</f>
        <v>7106.650000000001</v>
      </c>
      <c r="L3" s="76">
        <f t="shared" si="0"/>
        <v>6639.05</v>
      </c>
      <c r="M3" s="76">
        <f t="shared" si="0"/>
        <v>6593.45</v>
      </c>
      <c r="N3" s="76">
        <f t="shared" si="0"/>
        <v>6431.46</v>
      </c>
    </row>
    <row r="4" spans="1:14" ht="12.75">
      <c r="A4" s="77" t="s">
        <v>13</v>
      </c>
      <c r="B4" s="73"/>
      <c r="C4" s="74"/>
      <c r="D4" s="73"/>
      <c r="E4" s="73"/>
      <c r="F4" s="73"/>
      <c r="G4" s="172"/>
      <c r="H4" s="172"/>
      <c r="I4" s="73"/>
      <c r="J4" s="73"/>
      <c r="K4" s="73"/>
      <c r="L4" s="73"/>
      <c r="M4" s="73"/>
      <c r="N4" s="76"/>
    </row>
    <row r="5" spans="1:14" ht="12.75">
      <c r="A5" s="162" t="s">
        <v>37</v>
      </c>
      <c r="B5" s="79">
        <f>SUM(C5:N5)</f>
        <v>2472</v>
      </c>
      <c r="C5" s="129"/>
      <c r="D5" s="129">
        <v>1236</v>
      </c>
      <c r="E5" s="80"/>
      <c r="F5" s="81"/>
      <c r="G5" s="149"/>
      <c r="H5" s="184"/>
      <c r="I5" s="81">
        <v>1236</v>
      </c>
      <c r="J5" s="81"/>
      <c r="K5" s="81"/>
      <c r="L5" s="81"/>
      <c r="M5" s="83"/>
      <c r="N5" s="81"/>
    </row>
    <row r="6" spans="1:14" ht="12.75">
      <c r="A6" s="162" t="s">
        <v>57</v>
      </c>
      <c r="B6" s="79"/>
      <c r="C6" s="80"/>
      <c r="D6" s="81"/>
      <c r="E6" s="81"/>
      <c r="F6" s="81"/>
      <c r="G6" s="149"/>
      <c r="H6" s="149"/>
      <c r="I6" s="81"/>
      <c r="J6" s="81"/>
      <c r="K6" s="81"/>
      <c r="L6" s="81"/>
      <c r="M6" s="81"/>
      <c r="N6" s="81">
        <v>326.06</v>
      </c>
    </row>
    <row r="7" spans="1:14" ht="12.75">
      <c r="A7" s="162" t="s">
        <v>70</v>
      </c>
      <c r="B7" s="79"/>
      <c r="C7" s="80"/>
      <c r="D7" s="80"/>
      <c r="E7" s="81"/>
      <c r="F7" s="81"/>
      <c r="G7" s="149"/>
      <c r="H7" s="185"/>
      <c r="I7" s="81"/>
      <c r="J7" s="81"/>
      <c r="K7" s="81"/>
      <c r="L7" s="149"/>
      <c r="M7" s="81"/>
      <c r="N7" s="149"/>
    </row>
    <row r="8" spans="1:14" ht="12.75">
      <c r="A8" s="162" t="s">
        <v>55</v>
      </c>
      <c r="B8" s="79">
        <f>SUM(C8:N8)</f>
        <v>0</v>
      </c>
      <c r="C8" s="80"/>
      <c r="D8" s="80"/>
      <c r="E8" s="80"/>
      <c r="F8" s="81"/>
      <c r="G8" s="149"/>
      <c r="H8" s="149"/>
      <c r="I8" s="81"/>
      <c r="J8" s="81"/>
      <c r="K8" s="81"/>
      <c r="L8" s="81"/>
      <c r="M8" s="81"/>
      <c r="N8" s="81"/>
    </row>
    <row r="9" spans="1:14" ht="12.75">
      <c r="A9" s="163" t="s">
        <v>14</v>
      </c>
      <c r="B9" s="79">
        <f>SUM(C9:N9)</f>
        <v>2798.06</v>
      </c>
      <c r="C9" s="73">
        <f aca="true" t="shared" si="1" ref="C9:N9">SUM(C5:C8)</f>
        <v>0</v>
      </c>
      <c r="D9" s="73">
        <f t="shared" si="1"/>
        <v>1236</v>
      </c>
      <c r="E9" s="73">
        <f t="shared" si="1"/>
        <v>0</v>
      </c>
      <c r="F9" s="76">
        <f t="shared" si="1"/>
        <v>0</v>
      </c>
      <c r="G9" s="172">
        <f t="shared" si="1"/>
        <v>0</v>
      </c>
      <c r="H9" s="172">
        <f t="shared" si="1"/>
        <v>0</v>
      </c>
      <c r="I9" s="76">
        <f t="shared" si="1"/>
        <v>1236</v>
      </c>
      <c r="J9" s="76">
        <f t="shared" si="1"/>
        <v>0</v>
      </c>
      <c r="K9" s="76">
        <f t="shared" si="1"/>
        <v>0</v>
      </c>
      <c r="L9" s="76">
        <f t="shared" si="1"/>
        <v>0</v>
      </c>
      <c r="M9" s="76">
        <f t="shared" si="1"/>
        <v>0</v>
      </c>
      <c r="N9" s="76">
        <f t="shared" si="1"/>
        <v>326.06</v>
      </c>
    </row>
    <row r="10" spans="1:14" ht="12.75">
      <c r="A10" s="164" t="s">
        <v>15</v>
      </c>
      <c r="B10" s="79"/>
      <c r="C10" s="80"/>
      <c r="D10" s="80"/>
      <c r="E10" s="80"/>
      <c r="F10" s="81"/>
      <c r="G10" s="149"/>
      <c r="H10" s="149"/>
      <c r="I10" s="81"/>
      <c r="J10" s="81"/>
      <c r="K10" s="81"/>
      <c r="L10" s="81"/>
      <c r="M10" s="81"/>
      <c r="N10" s="81"/>
    </row>
    <row r="11" spans="1:14" ht="20.25">
      <c r="A11" s="165" t="s">
        <v>56</v>
      </c>
      <c r="B11" s="151">
        <f>SUM(C11:N11)</f>
        <v>200</v>
      </c>
      <c r="C11" s="152"/>
      <c r="D11" s="153"/>
      <c r="E11" s="182"/>
      <c r="F11" s="155"/>
      <c r="G11" s="156"/>
      <c r="H11" s="156"/>
      <c r="I11" s="156"/>
      <c r="J11" s="156" t="s">
        <v>66</v>
      </c>
      <c r="K11" s="186">
        <v>200</v>
      </c>
      <c r="L11" s="156"/>
      <c r="M11" s="156"/>
      <c r="N11" s="156"/>
    </row>
    <row r="12" spans="1:14" ht="12.75">
      <c r="A12" s="162" t="s">
        <v>64</v>
      </c>
      <c r="B12" s="86">
        <v>25</v>
      </c>
      <c r="C12" s="87"/>
      <c r="D12" s="148"/>
      <c r="E12" s="148">
        <v>25</v>
      </c>
      <c r="F12" s="148"/>
      <c r="G12" s="124"/>
      <c r="H12" s="92"/>
      <c r="I12" s="92"/>
      <c r="J12" s="92"/>
      <c r="K12" s="81"/>
      <c r="L12" s="92"/>
      <c r="M12" s="92"/>
      <c r="N12" s="92"/>
    </row>
    <row r="13" spans="1:14" ht="12.75">
      <c r="A13" s="162" t="s">
        <v>19</v>
      </c>
      <c r="B13" s="86">
        <f aca="true" t="shared" si="2" ref="B13:B21">SUM(C13:N13)</f>
        <v>297.91</v>
      </c>
      <c r="C13" s="89"/>
      <c r="D13" s="150"/>
      <c r="E13" s="81">
        <v>297.91</v>
      </c>
      <c r="F13" s="124"/>
      <c r="G13" s="126"/>
      <c r="H13" s="92"/>
      <c r="I13" s="92"/>
      <c r="J13" s="92"/>
      <c r="K13" s="92"/>
      <c r="L13" s="92"/>
      <c r="M13" s="92"/>
      <c r="N13" s="92"/>
    </row>
    <row r="14" spans="1:14" ht="12.75">
      <c r="A14" s="162" t="s">
        <v>67</v>
      </c>
      <c r="B14" s="86">
        <f t="shared" si="2"/>
        <v>183.02</v>
      </c>
      <c r="C14" s="150"/>
      <c r="D14" s="148"/>
      <c r="E14" s="148">
        <v>45</v>
      </c>
      <c r="F14" s="158"/>
      <c r="G14" s="81"/>
      <c r="H14" s="81">
        <v>53.02</v>
      </c>
      <c r="I14" s="92"/>
      <c r="J14" s="81">
        <v>45</v>
      </c>
      <c r="K14" s="149"/>
      <c r="L14" s="92"/>
      <c r="M14" s="149">
        <v>40</v>
      </c>
      <c r="N14" s="149"/>
    </row>
    <row r="15" spans="1:14" ht="12.75">
      <c r="A15" s="162" t="s">
        <v>30</v>
      </c>
      <c r="B15" s="86">
        <f t="shared" si="2"/>
        <v>55.33</v>
      </c>
      <c r="C15" s="81">
        <v>55.33</v>
      </c>
      <c r="D15" s="124"/>
      <c r="E15" s="125"/>
      <c r="F15" s="127"/>
      <c r="G15" s="126"/>
      <c r="H15" s="92"/>
      <c r="I15" s="92"/>
      <c r="J15" s="92"/>
      <c r="K15" s="92"/>
      <c r="L15" s="92"/>
      <c r="M15" s="92"/>
      <c r="N15" s="92"/>
    </row>
    <row r="16" spans="1:14" ht="12.75">
      <c r="A16" s="162" t="s">
        <v>36</v>
      </c>
      <c r="B16" s="93">
        <f>SUM(C16:N16)</f>
        <v>60</v>
      </c>
      <c r="C16" s="89"/>
      <c r="D16" s="81"/>
      <c r="E16" s="127"/>
      <c r="F16" s="178">
        <v>60</v>
      </c>
      <c r="G16" s="126"/>
      <c r="H16" s="81"/>
      <c r="I16" s="168"/>
      <c r="J16" s="92"/>
      <c r="K16" s="92"/>
      <c r="L16" s="81"/>
      <c r="M16" s="81"/>
      <c r="N16" s="149"/>
    </row>
    <row r="17" spans="1:14" ht="12.75">
      <c r="A17" s="162" t="s">
        <v>54</v>
      </c>
      <c r="B17" s="93">
        <f t="shared" si="2"/>
        <v>133.2</v>
      </c>
      <c r="C17" s="81"/>
      <c r="D17" s="81"/>
      <c r="E17" s="127"/>
      <c r="F17" s="159"/>
      <c r="G17" s="81"/>
      <c r="H17" s="81"/>
      <c r="I17" s="81"/>
      <c r="J17" s="81"/>
      <c r="K17" s="149">
        <v>87.6</v>
      </c>
      <c r="L17" s="149">
        <v>45.6</v>
      </c>
      <c r="M17" s="149"/>
      <c r="N17" s="149"/>
    </row>
    <row r="18" spans="1:14" ht="12.75">
      <c r="A18" s="162" t="s">
        <v>68</v>
      </c>
      <c r="B18" s="93">
        <f t="shared" si="2"/>
        <v>670.42</v>
      </c>
      <c r="C18" s="89"/>
      <c r="D18" s="81"/>
      <c r="E18" s="81">
        <v>335.21</v>
      </c>
      <c r="F18" s="174"/>
      <c r="G18" s="174"/>
      <c r="H18" s="174">
        <v>335.21</v>
      </c>
      <c r="I18" s="174"/>
      <c r="J18" s="81"/>
      <c r="K18" s="92"/>
      <c r="L18" s="92"/>
      <c r="M18" s="95"/>
      <c r="N18" s="92"/>
    </row>
    <row r="19" spans="1:14" ht="12.75">
      <c r="A19" s="162" t="s">
        <v>69</v>
      </c>
      <c r="B19" s="93">
        <f t="shared" si="2"/>
        <v>31.99</v>
      </c>
      <c r="C19" s="87"/>
      <c r="D19" s="124"/>
      <c r="F19" s="81">
        <v>31.99</v>
      </c>
      <c r="G19" s="126"/>
      <c r="I19" s="81"/>
      <c r="J19" s="92"/>
      <c r="K19" s="92"/>
      <c r="L19" s="124"/>
      <c r="M19" s="92"/>
      <c r="N19" s="81"/>
    </row>
    <row r="20" spans="1:14" ht="12.75">
      <c r="A20" s="162" t="s">
        <v>72</v>
      </c>
      <c r="B20" s="93">
        <f t="shared" si="2"/>
        <v>630.96</v>
      </c>
      <c r="C20" s="87"/>
      <c r="D20" s="124"/>
      <c r="E20" s="173"/>
      <c r="F20" s="173"/>
      <c r="G20" s="173"/>
      <c r="H20" s="180"/>
      <c r="I20" s="81"/>
      <c r="J20" s="92"/>
      <c r="K20" s="168"/>
      <c r="L20" s="168"/>
      <c r="M20" s="168">
        <v>21.99</v>
      </c>
      <c r="N20" s="149">
        <v>608.97</v>
      </c>
    </row>
    <row r="21" spans="1:14" ht="12.75">
      <c r="A21" s="162" t="s">
        <v>73</v>
      </c>
      <c r="B21" s="93">
        <f t="shared" si="2"/>
        <v>100</v>
      </c>
      <c r="C21" s="87"/>
      <c r="D21" s="81"/>
      <c r="E21" s="81"/>
      <c r="G21" s="126"/>
      <c r="H21" s="147"/>
      <c r="I21" s="81"/>
      <c r="J21" s="81"/>
      <c r="K21" s="81"/>
      <c r="L21" s="81"/>
      <c r="M21" s="149">
        <v>100</v>
      </c>
      <c r="N21" s="149"/>
    </row>
    <row r="22" spans="1:14" ht="12.75">
      <c r="A22" s="162" t="s">
        <v>18</v>
      </c>
      <c r="B22" s="93">
        <f>SUM(C22:N22)</f>
        <v>720</v>
      </c>
      <c r="C22" s="87"/>
      <c r="D22" s="81"/>
      <c r="E22" s="81">
        <v>180</v>
      </c>
      <c r="F22" s="81"/>
      <c r="G22" s="126"/>
      <c r="H22" s="81"/>
      <c r="I22" s="81">
        <v>180</v>
      </c>
      <c r="J22" s="81"/>
      <c r="K22" s="149">
        <v>180</v>
      </c>
      <c r="L22" s="149"/>
      <c r="M22" s="81"/>
      <c r="N22" s="149">
        <v>180</v>
      </c>
    </row>
    <row r="23" spans="1:14" ht="12.75">
      <c r="A23" s="163" t="s">
        <v>16</v>
      </c>
      <c r="B23" s="86">
        <f>SUM(C23:N23)</f>
        <v>3107.83</v>
      </c>
      <c r="C23" s="73">
        <f aca="true" t="shared" si="3" ref="C23:N23">SUM(C11:C22)</f>
        <v>55.33</v>
      </c>
      <c r="D23" s="73">
        <f t="shared" si="3"/>
        <v>0</v>
      </c>
      <c r="E23" s="73">
        <f>SUM(E11:E22)</f>
        <v>883.12</v>
      </c>
      <c r="F23" s="76">
        <f t="shared" si="3"/>
        <v>91.99</v>
      </c>
      <c r="G23" s="76">
        <f>SUM(G11:G22)</f>
        <v>0</v>
      </c>
      <c r="H23" s="76">
        <f t="shared" si="3"/>
        <v>388.22999999999996</v>
      </c>
      <c r="I23" s="76">
        <f t="shared" si="3"/>
        <v>180</v>
      </c>
      <c r="J23" s="76">
        <f t="shared" si="3"/>
        <v>45</v>
      </c>
      <c r="K23" s="76">
        <f t="shared" si="3"/>
        <v>467.6</v>
      </c>
      <c r="L23" s="76">
        <f t="shared" si="3"/>
        <v>45.6</v>
      </c>
      <c r="M23" s="76">
        <f t="shared" si="3"/>
        <v>161.99</v>
      </c>
      <c r="N23" s="76">
        <f t="shared" si="3"/>
        <v>788.97</v>
      </c>
    </row>
    <row r="24" spans="1:14" ht="12.75">
      <c r="A24" s="162"/>
      <c r="B24" s="80"/>
      <c r="C24" s="80"/>
      <c r="D24" s="80"/>
      <c r="E24" s="80"/>
      <c r="F24" s="81"/>
      <c r="G24" s="81"/>
      <c r="H24" s="81"/>
      <c r="I24" s="81"/>
      <c r="J24" s="81"/>
      <c r="K24" s="81"/>
      <c r="L24" s="81"/>
      <c r="M24" s="81"/>
      <c r="N24" s="81"/>
    </row>
    <row r="25" spans="1:14" ht="12.75">
      <c r="A25" s="163" t="s">
        <v>21</v>
      </c>
      <c r="B25" s="73"/>
      <c r="C25" s="73">
        <f aca="true" t="shared" si="4" ref="C25:N25">C3+C9-C23</f>
        <v>6222.99</v>
      </c>
      <c r="D25" s="76">
        <f t="shared" si="4"/>
        <v>7458.99</v>
      </c>
      <c r="E25" s="76">
        <f t="shared" si="4"/>
        <v>6575.87</v>
      </c>
      <c r="F25" s="177">
        <f t="shared" si="4"/>
        <v>6483.88</v>
      </c>
      <c r="G25" s="76">
        <f t="shared" si="4"/>
        <v>6483.88</v>
      </c>
      <c r="H25" s="179">
        <f t="shared" si="4"/>
        <v>6095.650000000001</v>
      </c>
      <c r="I25" s="179">
        <f t="shared" si="4"/>
        <v>7151.650000000001</v>
      </c>
      <c r="J25" s="179">
        <f t="shared" si="4"/>
        <v>7106.650000000001</v>
      </c>
      <c r="K25" s="76">
        <f t="shared" si="4"/>
        <v>6639.05</v>
      </c>
      <c r="L25" s="172">
        <f t="shared" si="4"/>
        <v>6593.45</v>
      </c>
      <c r="M25" s="172">
        <f t="shared" si="4"/>
        <v>6431.46</v>
      </c>
      <c r="N25" s="192">
        <f t="shared" si="4"/>
        <v>5968.55</v>
      </c>
    </row>
    <row r="26" spans="1:14" ht="12.75">
      <c r="A26" s="162" t="s">
        <v>39</v>
      </c>
      <c r="B26" s="96">
        <f>B9-B23</f>
        <v>-309.77</v>
      </c>
      <c r="C26" s="73"/>
      <c r="D26" s="73"/>
      <c r="E26" s="73"/>
      <c r="F26" s="76"/>
      <c r="G26" s="76"/>
      <c r="H26" s="76"/>
      <c r="I26" s="76"/>
      <c r="J26" s="76"/>
      <c r="K26" s="76"/>
      <c r="L26" s="76"/>
      <c r="M26" s="76"/>
      <c r="N26" s="76"/>
    </row>
    <row r="27" spans="1:14" ht="12.75">
      <c r="A27" s="166" t="s">
        <v>31</v>
      </c>
      <c r="B27" s="98"/>
      <c r="C27" s="99">
        <v>1500</v>
      </c>
      <c r="D27" s="101">
        <v>1500</v>
      </c>
      <c r="E27" s="99">
        <v>1500</v>
      </c>
      <c r="F27" s="99">
        <v>1500</v>
      </c>
      <c r="G27" s="99">
        <v>1500</v>
      </c>
      <c r="H27" s="99">
        <v>1500</v>
      </c>
      <c r="I27" s="99">
        <v>1500</v>
      </c>
      <c r="J27" s="99">
        <v>1500</v>
      </c>
      <c r="K27" s="99">
        <v>1500</v>
      </c>
      <c r="L27" s="99">
        <v>1500</v>
      </c>
      <c r="M27" s="99">
        <v>1500</v>
      </c>
      <c r="N27" s="99">
        <v>1500</v>
      </c>
    </row>
    <row r="28" spans="1:14" ht="12.75">
      <c r="A28" s="166" t="s">
        <v>32</v>
      </c>
      <c r="B28" s="100"/>
      <c r="C28" s="101">
        <v>600</v>
      </c>
      <c r="D28" s="101">
        <v>600</v>
      </c>
      <c r="E28" s="101">
        <v>600</v>
      </c>
      <c r="F28" s="101">
        <v>600</v>
      </c>
      <c r="G28" s="101">
        <v>600</v>
      </c>
      <c r="H28" s="101">
        <v>600</v>
      </c>
      <c r="I28" s="101">
        <v>600</v>
      </c>
      <c r="J28" s="101">
        <v>600</v>
      </c>
      <c r="K28" s="101">
        <v>600</v>
      </c>
      <c r="L28" s="101">
        <v>600</v>
      </c>
      <c r="M28" s="101">
        <v>600</v>
      </c>
      <c r="N28" s="101">
        <v>600</v>
      </c>
    </row>
    <row r="29" spans="1:14" ht="12.75">
      <c r="A29" s="170" t="s">
        <v>78</v>
      </c>
      <c r="B29" s="102">
        <v>260</v>
      </c>
      <c r="C29" s="125">
        <f>B29-C17</f>
        <v>260</v>
      </c>
      <c r="D29" s="125">
        <f aca="true" t="shared" si="5" ref="D29:N29">C29-D17</f>
        <v>260</v>
      </c>
      <c r="E29" s="125">
        <f t="shared" si="5"/>
        <v>260</v>
      </c>
      <c r="F29" s="125">
        <f t="shared" si="5"/>
        <v>260</v>
      </c>
      <c r="G29" s="125">
        <f t="shared" si="5"/>
        <v>260</v>
      </c>
      <c r="H29" s="125">
        <f t="shared" si="5"/>
        <v>260</v>
      </c>
      <c r="I29" s="125">
        <f t="shared" si="5"/>
        <v>260</v>
      </c>
      <c r="J29" s="125">
        <f t="shared" si="5"/>
        <v>260</v>
      </c>
      <c r="K29" s="125">
        <f t="shared" si="5"/>
        <v>172.4</v>
      </c>
      <c r="L29" s="125">
        <f t="shared" si="5"/>
        <v>126.80000000000001</v>
      </c>
      <c r="M29" s="125">
        <f t="shared" si="5"/>
        <v>126.80000000000001</v>
      </c>
      <c r="N29" s="125">
        <f t="shared" si="5"/>
        <v>126.80000000000001</v>
      </c>
    </row>
    <row r="30" spans="1:14" ht="12.75">
      <c r="A30" s="167" t="s">
        <v>33</v>
      </c>
      <c r="B30" s="110"/>
      <c r="C30" s="87">
        <f aca="true" t="shared" si="6" ref="C30:N30">C25-C27-C29</f>
        <v>4462.99</v>
      </c>
      <c r="D30" s="87">
        <f t="shared" si="6"/>
        <v>5698.99</v>
      </c>
      <c r="E30" s="87">
        <f t="shared" si="6"/>
        <v>4815.87</v>
      </c>
      <c r="F30" s="87">
        <f t="shared" si="6"/>
        <v>4723.88</v>
      </c>
      <c r="G30" s="87">
        <f t="shared" si="6"/>
        <v>4723.88</v>
      </c>
      <c r="H30" s="87">
        <f t="shared" si="6"/>
        <v>4335.650000000001</v>
      </c>
      <c r="I30" s="87">
        <f t="shared" si="6"/>
        <v>5391.650000000001</v>
      </c>
      <c r="J30" s="87">
        <f t="shared" si="6"/>
        <v>5346.650000000001</v>
      </c>
      <c r="K30" s="87">
        <f t="shared" si="6"/>
        <v>4966.650000000001</v>
      </c>
      <c r="L30" s="87">
        <f t="shared" si="6"/>
        <v>4966.65</v>
      </c>
      <c r="M30" s="87">
        <f t="shared" si="6"/>
        <v>4804.66</v>
      </c>
      <c r="N30" s="87">
        <f t="shared" si="6"/>
        <v>4341.75</v>
      </c>
    </row>
    <row r="31" spans="1:14" ht="12.75">
      <c r="A31" s="88"/>
      <c r="B31" s="88"/>
      <c r="C31" s="74" t="s">
        <v>0</v>
      </c>
      <c r="D31" s="74" t="s">
        <v>11</v>
      </c>
      <c r="E31" s="74" t="s">
        <v>10</v>
      </c>
      <c r="F31" s="74" t="s">
        <v>1</v>
      </c>
      <c r="G31" s="74" t="s">
        <v>9</v>
      </c>
      <c r="H31" s="74" t="s">
        <v>2</v>
      </c>
      <c r="I31" s="74" t="s">
        <v>3</v>
      </c>
      <c r="J31" s="74" t="s">
        <v>8</v>
      </c>
      <c r="K31" s="74" t="s">
        <v>4</v>
      </c>
      <c r="L31" s="74" t="s">
        <v>5</v>
      </c>
      <c r="M31" s="74" t="s">
        <v>6</v>
      </c>
      <c r="N31" s="74" t="s">
        <v>7</v>
      </c>
    </row>
    <row r="32" spans="1:14" ht="12.75">
      <c r="A32" s="78"/>
      <c r="B32" s="80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6"/>
    </row>
    <row r="33" spans="1:14" ht="12.75">
      <c r="A33" s="102"/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4" ht="12.75">
      <c r="A34" s="111" t="s">
        <v>71</v>
      </c>
      <c r="B34" s="112"/>
      <c r="C34" s="113"/>
      <c r="D34" s="114"/>
      <c r="E34" s="115"/>
      <c r="F34" s="114"/>
      <c r="G34" s="114"/>
      <c r="H34" s="114"/>
      <c r="I34" s="114"/>
      <c r="J34" s="114"/>
      <c r="K34" s="114"/>
      <c r="L34" s="114"/>
      <c r="M34" s="114"/>
      <c r="N34" s="116"/>
    </row>
    <row r="35" spans="1:14" ht="12.75">
      <c r="A35" s="117" t="s">
        <v>74</v>
      </c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18"/>
    </row>
    <row r="36" spans="1:14" ht="12.75">
      <c r="A36" s="117" t="s">
        <v>75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18"/>
    </row>
    <row r="37" spans="1:14" ht="12.75">
      <c r="A37" s="119" t="s">
        <v>41</v>
      </c>
      <c r="B37" s="107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18"/>
    </row>
    <row r="38" spans="1:14" ht="12.75">
      <c r="A38" s="120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21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&amp;CELMORE PARISH COUNCIL Financial Forecast FY2017-2018 27th March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Layout" workbookViewId="0" topLeftCell="A1">
      <selection activeCell="O28" sqref="O28"/>
    </sheetView>
  </sheetViews>
  <sheetFormatPr defaultColWidth="9.140625" defaultRowHeight="12.75"/>
  <sheetData>
    <row r="1" spans="1:14" ht="12.75">
      <c r="A1" s="73"/>
      <c r="B1" s="181"/>
      <c r="C1" s="74" t="s">
        <v>0</v>
      </c>
      <c r="D1" s="74" t="s">
        <v>11</v>
      </c>
      <c r="E1" s="74" t="s">
        <v>10</v>
      </c>
      <c r="F1" s="74" t="s">
        <v>1</v>
      </c>
      <c r="G1" s="183" t="s">
        <v>9</v>
      </c>
      <c r="H1" s="183" t="s">
        <v>2</v>
      </c>
      <c r="I1" s="74" t="s">
        <v>3</v>
      </c>
      <c r="J1" s="74" t="s">
        <v>8</v>
      </c>
      <c r="K1" s="74" t="s">
        <v>4</v>
      </c>
      <c r="L1" s="74" t="s">
        <v>5</v>
      </c>
      <c r="M1" s="74" t="s">
        <v>6</v>
      </c>
      <c r="N1" s="74" t="s">
        <v>7</v>
      </c>
    </row>
    <row r="2" spans="1:14" ht="12.75">
      <c r="A2" s="72"/>
      <c r="B2" s="73" t="s">
        <v>34</v>
      </c>
      <c r="C2" s="74"/>
      <c r="D2" s="73"/>
      <c r="E2" s="73"/>
      <c r="F2" s="73"/>
      <c r="G2" s="172"/>
      <c r="H2" s="172"/>
      <c r="I2" s="73"/>
      <c r="J2" s="73"/>
      <c r="K2" s="73"/>
      <c r="L2" s="73"/>
      <c r="M2" s="73"/>
      <c r="N2" s="73"/>
    </row>
    <row r="3" spans="1:14" ht="12.75">
      <c r="A3" s="75" t="s">
        <v>12</v>
      </c>
      <c r="B3" s="76"/>
      <c r="C3" s="187">
        <v>5968.55</v>
      </c>
      <c r="D3" s="76">
        <f aca="true" t="shared" si="0" ref="D3:N3">C25</f>
        <v>5914.51</v>
      </c>
      <c r="E3" s="76">
        <f t="shared" si="0"/>
        <v>6776.62</v>
      </c>
      <c r="F3" s="76">
        <f t="shared" si="0"/>
        <v>4960.78</v>
      </c>
      <c r="G3" s="172">
        <f>F25</f>
        <v>4900.78</v>
      </c>
      <c r="H3" s="172">
        <f t="shared" si="0"/>
        <v>3815.47</v>
      </c>
      <c r="I3" s="76">
        <f t="shared" si="0"/>
        <v>4796.469999999999</v>
      </c>
      <c r="J3" s="76">
        <f>I25*1</f>
        <v>5962.049999999999</v>
      </c>
      <c r="K3" s="76">
        <f>J25</f>
        <v>5547.049999999999</v>
      </c>
      <c r="L3" s="76">
        <f t="shared" si="0"/>
        <v>6600.749999999999</v>
      </c>
      <c r="M3" s="76">
        <f t="shared" si="0"/>
        <v>6350.749999999999</v>
      </c>
      <c r="N3" s="76">
        <f t="shared" si="0"/>
        <v>6295.749999999999</v>
      </c>
    </row>
    <row r="4" spans="1:14" ht="12.75">
      <c r="A4" s="77" t="s">
        <v>13</v>
      </c>
      <c r="B4" s="73"/>
      <c r="C4" s="74"/>
      <c r="D4" s="73"/>
      <c r="E4" s="73"/>
      <c r="F4" s="73"/>
      <c r="G4" s="172"/>
      <c r="H4" s="172"/>
      <c r="I4" s="73"/>
      <c r="J4" s="73"/>
      <c r="K4" s="73"/>
      <c r="L4" s="73"/>
      <c r="M4" s="73"/>
      <c r="N4" s="76"/>
    </row>
    <row r="5" spans="1:14" ht="12.75">
      <c r="A5" s="162" t="s">
        <v>37</v>
      </c>
      <c r="B5" s="188">
        <f>SUM(C5:N5)</f>
        <v>2472</v>
      </c>
      <c r="C5" s="129"/>
      <c r="D5" s="195">
        <v>1236</v>
      </c>
      <c r="E5" s="80"/>
      <c r="F5" s="81"/>
      <c r="G5" s="149"/>
      <c r="H5" s="184"/>
      <c r="I5" s="81">
        <v>1236</v>
      </c>
      <c r="J5" s="81"/>
      <c r="K5" s="81"/>
      <c r="L5" s="81"/>
      <c r="M5" s="83"/>
      <c r="N5" s="81"/>
    </row>
    <row r="6" spans="1:14" ht="12.75">
      <c r="A6" s="162" t="s">
        <v>76</v>
      </c>
      <c r="B6" s="188">
        <f>SUM(C6:N6)</f>
        <v>454.32</v>
      </c>
      <c r="C6" s="149"/>
      <c r="D6" s="81"/>
      <c r="E6" s="81"/>
      <c r="F6" s="81"/>
      <c r="G6" s="149"/>
      <c r="H6" s="149"/>
      <c r="I6" s="81">
        <v>454.32</v>
      </c>
      <c r="J6" s="81"/>
      <c r="L6" s="81"/>
      <c r="M6" s="81"/>
      <c r="N6" s="81"/>
    </row>
    <row r="7" spans="1:14" ht="12.75">
      <c r="A7" s="162" t="s">
        <v>70</v>
      </c>
      <c r="B7" s="79"/>
      <c r="C7" s="149"/>
      <c r="D7" s="149"/>
      <c r="E7" s="81"/>
      <c r="F7" s="149"/>
      <c r="G7" s="149"/>
      <c r="H7" s="81">
        <v>1026</v>
      </c>
      <c r="I7" s="81"/>
      <c r="J7" s="81"/>
      <c r="K7" s="81">
        <v>1053.7</v>
      </c>
      <c r="L7" s="149"/>
      <c r="M7" s="81"/>
      <c r="N7" s="81"/>
    </row>
    <row r="8" spans="1:14" ht="12.75">
      <c r="A8" s="162" t="s">
        <v>55</v>
      </c>
      <c r="B8" s="79">
        <f>SUM(C8:N8)</f>
        <v>0</v>
      </c>
      <c r="C8" s="80"/>
      <c r="D8" s="80"/>
      <c r="E8" s="80"/>
      <c r="F8" s="81"/>
      <c r="G8" s="149"/>
      <c r="H8" s="149"/>
      <c r="I8" s="81"/>
      <c r="J8" s="81"/>
      <c r="K8" s="81"/>
      <c r="L8" s="81"/>
      <c r="M8" s="81"/>
      <c r="N8" s="81"/>
    </row>
    <row r="9" spans="1:14" ht="12.75">
      <c r="A9" s="163" t="s">
        <v>14</v>
      </c>
      <c r="B9" s="188">
        <f>SUM(C9:N9)</f>
        <v>5006.0199999999995</v>
      </c>
      <c r="C9" s="73">
        <f aca="true" t="shared" si="1" ref="C9:N9">SUM(C5:C8)</f>
        <v>0</v>
      </c>
      <c r="D9" s="73">
        <f t="shared" si="1"/>
        <v>1236</v>
      </c>
      <c r="E9" s="73">
        <f t="shared" si="1"/>
        <v>0</v>
      </c>
      <c r="F9" s="76">
        <f t="shared" si="1"/>
        <v>0</v>
      </c>
      <c r="G9" s="172">
        <f t="shared" si="1"/>
        <v>0</v>
      </c>
      <c r="H9" s="172">
        <f t="shared" si="1"/>
        <v>1026</v>
      </c>
      <c r="I9" s="76">
        <f t="shared" si="1"/>
        <v>1690.32</v>
      </c>
      <c r="J9" s="76">
        <f t="shared" si="1"/>
        <v>0</v>
      </c>
      <c r="K9" s="76">
        <f t="shared" si="1"/>
        <v>1053.7</v>
      </c>
      <c r="L9" s="76">
        <f t="shared" si="1"/>
        <v>0</v>
      </c>
      <c r="M9" s="76">
        <f t="shared" si="1"/>
        <v>0</v>
      </c>
      <c r="N9" s="76">
        <f t="shared" si="1"/>
        <v>0</v>
      </c>
    </row>
    <row r="10" spans="1:14" ht="12.75">
      <c r="A10" s="164" t="s">
        <v>15</v>
      </c>
      <c r="B10" s="79"/>
      <c r="C10" s="80"/>
      <c r="D10" s="80"/>
      <c r="E10" s="80"/>
      <c r="F10" s="81"/>
      <c r="G10" s="149"/>
      <c r="H10" s="149"/>
      <c r="I10" s="81"/>
      <c r="J10" s="81"/>
      <c r="K10" s="81"/>
      <c r="L10" s="81"/>
      <c r="M10" s="81"/>
      <c r="N10" s="81"/>
    </row>
    <row r="11" spans="1:15" ht="20.25">
      <c r="A11" s="165" t="s">
        <v>56</v>
      </c>
      <c r="B11" s="193">
        <v>200</v>
      </c>
      <c r="C11" s="152"/>
      <c r="D11" s="153"/>
      <c r="E11" s="182"/>
      <c r="F11" s="155"/>
      <c r="G11" s="156"/>
      <c r="H11" s="156"/>
      <c r="I11" s="156"/>
      <c r="J11" s="156">
        <v>200</v>
      </c>
      <c r="K11" s="186"/>
      <c r="L11" s="156"/>
      <c r="M11" s="156"/>
      <c r="N11" s="156"/>
      <c r="O11" t="s">
        <v>81</v>
      </c>
    </row>
    <row r="12" spans="1:14" ht="12.75">
      <c r="A12" s="162" t="s">
        <v>64</v>
      </c>
      <c r="B12" s="190">
        <v>25</v>
      </c>
      <c r="C12" s="87"/>
      <c r="D12" s="150">
        <v>25</v>
      </c>
      <c r="E12" s="148"/>
      <c r="F12" s="148"/>
      <c r="G12" s="124"/>
      <c r="H12" s="92"/>
      <c r="I12" s="92"/>
      <c r="J12" s="92"/>
      <c r="K12" s="81" t="s">
        <v>66</v>
      </c>
      <c r="L12" s="92"/>
      <c r="M12" s="92"/>
      <c r="N12" s="92"/>
    </row>
    <row r="13" spans="1:14" ht="12.75">
      <c r="A13" s="162" t="s">
        <v>19</v>
      </c>
      <c r="B13" s="190">
        <f aca="true" t="shared" si="2" ref="B13:B21">SUM(C13:N13)</f>
        <v>303.29</v>
      </c>
      <c r="C13" s="89"/>
      <c r="D13" s="150">
        <v>303.29</v>
      </c>
      <c r="E13" s="81"/>
      <c r="F13" s="124"/>
      <c r="G13" s="126"/>
      <c r="H13" s="92"/>
      <c r="I13" s="92"/>
      <c r="J13" s="92"/>
      <c r="K13" s="92"/>
      <c r="L13" s="92"/>
      <c r="M13" s="92"/>
      <c r="N13" s="205"/>
    </row>
    <row r="14" spans="1:14" ht="12.75">
      <c r="A14" s="162" t="s">
        <v>67</v>
      </c>
      <c r="B14" s="190">
        <f t="shared" si="2"/>
        <v>195</v>
      </c>
      <c r="C14" s="150"/>
      <c r="D14" s="148"/>
      <c r="E14" s="148">
        <v>45</v>
      </c>
      <c r="F14" s="158"/>
      <c r="G14" s="81"/>
      <c r="H14" s="149">
        <v>45</v>
      </c>
      <c r="I14" s="92"/>
      <c r="J14" s="81">
        <v>50</v>
      </c>
      <c r="K14" s="149"/>
      <c r="L14" s="92"/>
      <c r="M14" s="81">
        <v>55</v>
      </c>
      <c r="N14" s="149"/>
    </row>
    <row r="15" spans="1:14" ht="12.75">
      <c r="A15" s="162" t="s">
        <v>30</v>
      </c>
      <c r="B15" s="190">
        <f t="shared" si="2"/>
        <v>54.04</v>
      </c>
      <c r="C15" s="149">
        <v>54.04</v>
      </c>
      <c r="D15" s="124"/>
      <c r="E15" s="125"/>
      <c r="F15" s="127"/>
      <c r="G15" s="126"/>
      <c r="H15" s="92"/>
      <c r="I15" s="92"/>
      <c r="J15" s="92"/>
      <c r="K15" s="92"/>
      <c r="L15" s="92"/>
      <c r="M15" s="92"/>
      <c r="N15" s="92"/>
    </row>
    <row r="16" spans="1:14" ht="12.75">
      <c r="A16" s="162" t="s">
        <v>36</v>
      </c>
      <c r="B16" s="189">
        <f>SUM(C16:N16)</f>
        <v>100.8</v>
      </c>
      <c r="C16" s="158"/>
      <c r="D16" s="158"/>
      <c r="E16" s="158">
        <v>100.8</v>
      </c>
      <c r="F16" s="158"/>
      <c r="G16" s="126"/>
      <c r="H16" s="81"/>
      <c r="I16" s="168"/>
      <c r="J16" s="92"/>
      <c r="K16" s="92"/>
      <c r="L16" s="81"/>
      <c r="M16" s="81"/>
      <c r="N16" s="149"/>
    </row>
    <row r="17" spans="1:14" ht="12.75">
      <c r="A17" s="162" t="s">
        <v>54</v>
      </c>
      <c r="B17" s="189">
        <f>SUM(C17:N17)</f>
        <v>153.77</v>
      </c>
      <c r="C17" s="81"/>
      <c r="D17" s="149">
        <v>45.6</v>
      </c>
      <c r="E17" s="127"/>
      <c r="F17" s="159"/>
      <c r="G17" s="81"/>
      <c r="H17" s="81"/>
      <c r="I17" s="81"/>
      <c r="J17" s="81"/>
      <c r="K17" s="81"/>
      <c r="L17" s="81"/>
      <c r="M17" s="149"/>
      <c r="N17" s="81">
        <v>108.17</v>
      </c>
    </row>
    <row r="18" spans="1:14" ht="12.75">
      <c r="A18" s="162" t="s">
        <v>68</v>
      </c>
      <c r="B18" s="189">
        <f t="shared" si="2"/>
        <v>689.48</v>
      </c>
      <c r="C18" s="89"/>
      <c r="D18" s="81"/>
      <c r="E18" s="81">
        <v>344.74</v>
      </c>
      <c r="F18" s="174"/>
      <c r="G18" s="174"/>
      <c r="H18" s="197"/>
      <c r="I18" s="174">
        <v>344.74</v>
      </c>
      <c r="J18" s="81"/>
      <c r="K18" s="92"/>
      <c r="L18" s="92"/>
      <c r="M18" s="95"/>
      <c r="N18" s="92"/>
    </row>
    <row r="19" spans="1:14" ht="12.75">
      <c r="A19" s="162" t="s">
        <v>79</v>
      </c>
      <c r="B19" s="189">
        <f t="shared" si="2"/>
        <v>2290.6099999999997</v>
      </c>
      <c r="C19" s="87"/>
      <c r="D19" s="149"/>
      <c r="E19" s="81">
        <v>1145.3</v>
      </c>
      <c r="F19" s="81">
        <v>60</v>
      </c>
      <c r="G19" s="149">
        <v>1085.31</v>
      </c>
      <c r="H19" s="149"/>
      <c r="I19" s="81"/>
      <c r="J19" s="92"/>
      <c r="K19" s="92"/>
      <c r="L19" s="124"/>
      <c r="M19" s="92"/>
      <c r="N19" s="81"/>
    </row>
    <row r="20" spans="1:14" ht="12.75">
      <c r="A20" s="162" t="s">
        <v>72</v>
      </c>
      <c r="B20" s="189">
        <v>25</v>
      </c>
      <c r="C20" s="87"/>
      <c r="D20" s="124"/>
      <c r="E20" s="173"/>
      <c r="F20" s="173"/>
      <c r="G20" s="168"/>
      <c r="H20" s="168"/>
      <c r="I20" s="168"/>
      <c r="J20" s="168"/>
      <c r="K20" s="158"/>
      <c r="L20" s="158"/>
      <c r="M20" s="158"/>
      <c r="N20" s="81">
        <v>27.93</v>
      </c>
    </row>
    <row r="21" spans="1:14" ht="12.75">
      <c r="A21" s="162" t="s">
        <v>80</v>
      </c>
      <c r="B21" s="189">
        <f t="shared" si="2"/>
        <v>165</v>
      </c>
      <c r="C21" s="87"/>
      <c r="D21" s="81"/>
      <c r="E21" s="81"/>
      <c r="F21" s="81"/>
      <c r="G21" s="81"/>
      <c r="H21" s="149"/>
      <c r="I21" s="81"/>
      <c r="J21" s="81">
        <v>165</v>
      </c>
      <c r="K21" s="81"/>
      <c r="L21" s="81"/>
      <c r="M21" s="149"/>
      <c r="N21" s="149"/>
    </row>
    <row r="22" spans="1:14" ht="12.75">
      <c r="A22" s="162" t="s">
        <v>18</v>
      </c>
      <c r="B22" s="189">
        <f>SUM(C22:N22)</f>
        <v>860</v>
      </c>
      <c r="C22" s="87"/>
      <c r="D22" s="81"/>
      <c r="E22" s="81">
        <v>180</v>
      </c>
      <c r="F22" s="81"/>
      <c r="G22" s="126"/>
      <c r="H22" s="81"/>
      <c r="I22" s="81">
        <v>180</v>
      </c>
      <c r="J22" s="81"/>
      <c r="K22" s="81"/>
      <c r="L22" s="81">
        <v>250</v>
      </c>
      <c r="M22" s="81"/>
      <c r="N22" s="81">
        <v>250</v>
      </c>
    </row>
    <row r="23" spans="1:14" ht="12.75">
      <c r="A23" s="163" t="s">
        <v>16</v>
      </c>
      <c r="B23" s="86">
        <f>SUM(C23:N23)</f>
        <v>5064.92</v>
      </c>
      <c r="C23" s="73">
        <f aca="true" t="shared" si="3" ref="C23:N23">SUM(C11:C22)</f>
        <v>54.04</v>
      </c>
      <c r="D23" s="73">
        <f t="shared" si="3"/>
        <v>373.89000000000004</v>
      </c>
      <c r="E23" s="73">
        <f>SUM(E11:E22)</f>
        <v>1815.84</v>
      </c>
      <c r="F23" s="76">
        <f t="shared" si="3"/>
        <v>60</v>
      </c>
      <c r="G23" s="76">
        <f>SUM(G11:G22)</f>
        <v>1085.31</v>
      </c>
      <c r="H23" s="76">
        <f t="shared" si="3"/>
        <v>45</v>
      </c>
      <c r="I23" s="76">
        <f t="shared" si="3"/>
        <v>524.74</v>
      </c>
      <c r="J23" s="76">
        <f t="shared" si="3"/>
        <v>415</v>
      </c>
      <c r="K23" s="76">
        <f t="shared" si="3"/>
        <v>0</v>
      </c>
      <c r="L23" s="76">
        <f t="shared" si="3"/>
        <v>250</v>
      </c>
      <c r="M23" s="76">
        <f t="shared" si="3"/>
        <v>55</v>
      </c>
      <c r="N23" s="76">
        <f t="shared" si="3"/>
        <v>386.1</v>
      </c>
    </row>
    <row r="24" spans="1:14" ht="12.75">
      <c r="A24" s="162"/>
      <c r="B24" s="80"/>
      <c r="C24" s="80"/>
      <c r="D24" s="80"/>
      <c r="E24" s="80"/>
      <c r="F24" s="81"/>
      <c r="G24" s="81"/>
      <c r="H24" s="81"/>
      <c r="I24" s="81"/>
      <c r="J24" s="81"/>
      <c r="K24" s="81"/>
      <c r="L24" s="81"/>
      <c r="M24" s="81"/>
      <c r="N24" s="81"/>
    </row>
    <row r="25" spans="1:14" ht="12.75">
      <c r="A25" s="163" t="s">
        <v>21</v>
      </c>
      <c r="B25" s="73"/>
      <c r="C25" s="73">
        <f aca="true" t="shared" si="4" ref="C25:N25">C3+C9-C23</f>
        <v>5914.51</v>
      </c>
      <c r="D25" s="76">
        <f t="shared" si="4"/>
        <v>6776.62</v>
      </c>
      <c r="E25" s="196">
        <f t="shared" si="4"/>
        <v>4960.78</v>
      </c>
      <c r="F25" s="172">
        <f t="shared" si="4"/>
        <v>4900.78</v>
      </c>
      <c r="G25" s="196">
        <f t="shared" si="4"/>
        <v>3815.47</v>
      </c>
      <c r="H25" s="198">
        <f t="shared" si="4"/>
        <v>4796.469999999999</v>
      </c>
      <c r="I25" s="177">
        <f t="shared" si="4"/>
        <v>5962.049999999999</v>
      </c>
      <c r="J25" s="172">
        <f t="shared" si="4"/>
        <v>5547.049999999999</v>
      </c>
      <c r="K25" s="199">
        <f t="shared" si="4"/>
        <v>6600.749999999999</v>
      </c>
      <c r="L25" s="200">
        <f t="shared" si="4"/>
        <v>6350.749999999999</v>
      </c>
      <c r="M25" s="179">
        <f t="shared" si="4"/>
        <v>6295.749999999999</v>
      </c>
      <c r="N25" s="76">
        <f t="shared" si="4"/>
        <v>5909.649999999999</v>
      </c>
    </row>
    <row r="26" spans="1:14" ht="12.75">
      <c r="A26" s="162" t="s">
        <v>39</v>
      </c>
      <c r="B26" s="96">
        <f>B9-B23</f>
        <v>-58.900000000000546</v>
      </c>
      <c r="C26" s="73"/>
      <c r="D26" s="73"/>
      <c r="E26" s="73"/>
      <c r="F26" s="76"/>
      <c r="G26" s="76"/>
      <c r="H26" s="76"/>
      <c r="I26" s="76"/>
      <c r="J26" s="76"/>
      <c r="K26" s="76"/>
      <c r="L26" s="76"/>
      <c r="M26" s="76"/>
      <c r="N26" s="76"/>
    </row>
    <row r="27" spans="1:14" ht="12.75">
      <c r="A27" s="166" t="s">
        <v>31</v>
      </c>
      <c r="B27" s="98"/>
      <c r="C27" s="99">
        <v>1500</v>
      </c>
      <c r="D27" s="101">
        <v>1500</v>
      </c>
      <c r="E27" s="99">
        <v>1500</v>
      </c>
      <c r="F27" s="99">
        <v>1500</v>
      </c>
      <c r="G27" s="99">
        <v>1500</v>
      </c>
      <c r="H27" s="99">
        <v>1500</v>
      </c>
      <c r="I27" s="99">
        <v>1500</v>
      </c>
      <c r="J27" s="99">
        <v>1500</v>
      </c>
      <c r="K27" s="99">
        <v>1500</v>
      </c>
      <c r="L27" s="99">
        <v>1500</v>
      </c>
      <c r="M27" s="99">
        <v>1500</v>
      </c>
      <c r="N27" s="99">
        <v>1500</v>
      </c>
    </row>
    <row r="28" spans="1:14" ht="12.75">
      <c r="A28" s="166" t="s">
        <v>32</v>
      </c>
      <c r="B28" s="100"/>
      <c r="C28" s="101">
        <v>600</v>
      </c>
      <c r="D28" s="101">
        <v>600</v>
      </c>
      <c r="E28" s="101">
        <v>600</v>
      </c>
      <c r="F28" s="101">
        <v>600</v>
      </c>
      <c r="G28" s="101">
        <v>600</v>
      </c>
      <c r="H28" s="101">
        <v>600</v>
      </c>
      <c r="I28" s="101">
        <v>600</v>
      </c>
      <c r="J28" s="101">
        <v>600</v>
      </c>
      <c r="K28" s="101">
        <v>600</v>
      </c>
      <c r="L28" s="101">
        <v>600</v>
      </c>
      <c r="M28" s="101">
        <v>600</v>
      </c>
      <c r="N28" s="101">
        <v>600</v>
      </c>
    </row>
    <row r="29" spans="1:14" ht="12.75">
      <c r="A29" s="170" t="s">
        <v>77</v>
      </c>
      <c r="B29" s="191">
        <v>286.8</v>
      </c>
      <c r="C29" s="125">
        <f>B29-C17</f>
        <v>286.8</v>
      </c>
      <c r="D29" s="125">
        <f aca="true" t="shared" si="5" ref="D29:N29">C29-D17</f>
        <v>241.20000000000002</v>
      </c>
      <c r="E29" s="125">
        <f t="shared" si="5"/>
        <v>241.20000000000002</v>
      </c>
      <c r="F29" s="125">
        <f t="shared" si="5"/>
        <v>241.20000000000002</v>
      </c>
      <c r="G29" s="125">
        <f t="shared" si="5"/>
        <v>241.20000000000002</v>
      </c>
      <c r="H29" s="125">
        <f t="shared" si="5"/>
        <v>241.20000000000002</v>
      </c>
      <c r="I29" s="125">
        <f t="shared" si="5"/>
        <v>241.20000000000002</v>
      </c>
      <c r="J29" s="125">
        <f t="shared" si="5"/>
        <v>241.20000000000002</v>
      </c>
      <c r="K29" s="125">
        <f t="shared" si="5"/>
        <v>241.20000000000002</v>
      </c>
      <c r="L29" s="125">
        <f t="shared" si="5"/>
        <v>241.20000000000002</v>
      </c>
      <c r="M29" s="125">
        <f t="shared" si="5"/>
        <v>241.20000000000002</v>
      </c>
      <c r="N29" s="125">
        <f t="shared" si="5"/>
        <v>133.03000000000003</v>
      </c>
    </row>
    <row r="30" spans="1:14" ht="12.75">
      <c r="A30" s="167" t="s">
        <v>33</v>
      </c>
      <c r="B30" s="110"/>
      <c r="C30" s="87">
        <f aca="true" t="shared" si="6" ref="C30:N30">C25-C27-C29</f>
        <v>4127.71</v>
      </c>
      <c r="D30" s="87">
        <f t="shared" si="6"/>
        <v>5035.42</v>
      </c>
      <c r="E30" s="87">
        <f t="shared" si="6"/>
        <v>3219.58</v>
      </c>
      <c r="F30" s="87">
        <f t="shared" si="6"/>
        <v>3159.58</v>
      </c>
      <c r="G30" s="87">
        <f t="shared" si="6"/>
        <v>2074.27</v>
      </c>
      <c r="H30" s="87">
        <f t="shared" si="6"/>
        <v>3055.2699999999995</v>
      </c>
      <c r="I30" s="87">
        <f t="shared" si="6"/>
        <v>4220.849999999999</v>
      </c>
      <c r="J30" s="87">
        <f t="shared" si="6"/>
        <v>3805.8499999999995</v>
      </c>
      <c r="K30" s="87">
        <f t="shared" si="6"/>
        <v>4859.549999999999</v>
      </c>
      <c r="L30" s="87">
        <f t="shared" si="6"/>
        <v>4609.549999999999</v>
      </c>
      <c r="M30" s="87">
        <f t="shared" si="6"/>
        <v>4554.549999999999</v>
      </c>
      <c r="N30" s="87">
        <f t="shared" si="6"/>
        <v>4276.619999999999</v>
      </c>
    </row>
    <row r="31" spans="1:14" ht="12.75">
      <c r="A31" s="88"/>
      <c r="B31" s="88"/>
      <c r="C31" s="74" t="s">
        <v>0</v>
      </c>
      <c r="D31" s="74" t="s">
        <v>11</v>
      </c>
      <c r="E31" s="74" t="s">
        <v>10</v>
      </c>
      <c r="F31" s="74" t="s">
        <v>1</v>
      </c>
      <c r="G31" s="74" t="s">
        <v>9</v>
      </c>
      <c r="H31" s="74" t="s">
        <v>2</v>
      </c>
      <c r="I31" s="74" t="s">
        <v>3</v>
      </c>
      <c r="J31" s="74" t="s">
        <v>8</v>
      </c>
      <c r="K31" s="74" t="s">
        <v>4</v>
      </c>
      <c r="L31" s="74" t="s">
        <v>5</v>
      </c>
      <c r="M31" s="74" t="s">
        <v>6</v>
      </c>
      <c r="N31" s="74" t="s">
        <v>7</v>
      </c>
    </row>
    <row r="32" spans="1:14" ht="12.75">
      <c r="A32" s="78"/>
      <c r="B32" s="80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6"/>
    </row>
    <row r="33" spans="1:14" ht="12.75">
      <c r="A33" s="102"/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4" ht="12.75">
      <c r="A34" s="111" t="s">
        <v>71</v>
      </c>
      <c r="B34" s="112"/>
      <c r="C34" s="113"/>
      <c r="D34" s="114"/>
      <c r="E34" s="115"/>
      <c r="F34" s="114"/>
      <c r="G34" s="114"/>
      <c r="H34" s="114"/>
      <c r="I34" s="114"/>
      <c r="J34" s="114"/>
      <c r="K34" s="114"/>
      <c r="L34" s="114"/>
      <c r="M34" s="114"/>
      <c r="N34" s="116"/>
    </row>
    <row r="35" spans="1:14" ht="12.75">
      <c r="A35" s="117" t="s">
        <v>74</v>
      </c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18"/>
    </row>
    <row r="36" spans="1:14" ht="12.75">
      <c r="A36" s="117" t="s">
        <v>75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18"/>
    </row>
    <row r="37" spans="1:14" ht="12.75">
      <c r="A37" s="119" t="s">
        <v>41</v>
      </c>
      <c r="B37" s="107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18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&amp;CFinancial Forecast 
FY2018-19 28 19th March 2019 (77)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view="pageLayout" workbookViewId="0" topLeftCell="A9">
      <selection activeCell="N17" sqref="N17"/>
    </sheetView>
  </sheetViews>
  <sheetFormatPr defaultColWidth="9.140625" defaultRowHeight="12.75"/>
  <sheetData>
    <row r="1" spans="1:14" ht="12.75">
      <c r="A1" s="73"/>
      <c r="B1" s="181"/>
      <c r="C1" s="74" t="s">
        <v>0</v>
      </c>
      <c r="D1" s="74" t="s">
        <v>11</v>
      </c>
      <c r="E1" s="74" t="s">
        <v>10</v>
      </c>
      <c r="F1" s="74" t="s">
        <v>1</v>
      </c>
      <c r="G1" s="183" t="s">
        <v>9</v>
      </c>
      <c r="H1" s="183" t="s">
        <v>2</v>
      </c>
      <c r="I1" s="74" t="s">
        <v>3</v>
      </c>
      <c r="J1" s="74" t="s">
        <v>8</v>
      </c>
      <c r="K1" s="74" t="s">
        <v>4</v>
      </c>
      <c r="L1" s="74" t="s">
        <v>5</v>
      </c>
      <c r="M1" s="74" t="s">
        <v>6</v>
      </c>
      <c r="N1" s="74" t="s">
        <v>7</v>
      </c>
    </row>
    <row r="2" spans="1:14" ht="12.75">
      <c r="A2" s="72"/>
      <c r="B2" s="73" t="s">
        <v>34</v>
      </c>
      <c r="C2" s="74"/>
      <c r="D2" s="73"/>
      <c r="E2" s="73"/>
      <c r="F2" s="73"/>
      <c r="G2" s="172"/>
      <c r="H2" s="172"/>
      <c r="I2" s="73"/>
      <c r="J2" s="73"/>
      <c r="K2" s="73"/>
      <c r="L2" s="73"/>
      <c r="M2" s="73"/>
      <c r="N2" s="73"/>
    </row>
    <row r="3" spans="1:14" ht="12.75">
      <c r="A3" s="75" t="s">
        <v>12</v>
      </c>
      <c r="B3" s="76"/>
      <c r="C3" s="187">
        <v>5909.65</v>
      </c>
      <c r="D3" s="76">
        <f aca="true" t="shared" si="0" ref="D3:N3">C25</f>
        <v>5945.82</v>
      </c>
      <c r="E3" s="76">
        <f t="shared" si="0"/>
        <v>6853.53</v>
      </c>
      <c r="F3" s="76">
        <f t="shared" si="0"/>
        <v>6102.99</v>
      </c>
      <c r="G3" s="172">
        <f>F25</f>
        <v>5907.99</v>
      </c>
      <c r="H3" s="172">
        <f t="shared" si="0"/>
        <v>5907.99</v>
      </c>
      <c r="I3" s="76">
        <f t="shared" si="0"/>
        <v>6878.99</v>
      </c>
      <c r="J3" s="76">
        <f>I25*1</f>
        <v>7520.25</v>
      </c>
      <c r="K3" s="76">
        <f>J25</f>
        <v>7170.25</v>
      </c>
      <c r="L3" s="76">
        <f t="shared" si="0"/>
        <v>8103.950000000001</v>
      </c>
      <c r="M3" s="76">
        <f t="shared" si="0"/>
        <v>7853.950000000001</v>
      </c>
      <c r="N3" s="76">
        <f t="shared" si="0"/>
        <v>7853.950000000001</v>
      </c>
    </row>
    <row r="4" spans="1:14" ht="12.75">
      <c r="A4" s="77" t="s">
        <v>13</v>
      </c>
      <c r="B4" s="73"/>
      <c r="C4" s="74"/>
      <c r="D4" s="73"/>
      <c r="E4" s="73"/>
      <c r="F4" s="73"/>
      <c r="G4" s="172"/>
      <c r="H4" s="172"/>
      <c r="I4" s="73"/>
      <c r="J4" s="73"/>
      <c r="K4" s="73"/>
      <c r="L4" s="73"/>
      <c r="M4" s="73"/>
      <c r="N4" s="76"/>
    </row>
    <row r="5" spans="1:14" ht="12.75">
      <c r="A5" s="162" t="s">
        <v>37</v>
      </c>
      <c r="B5" s="188"/>
      <c r="C5" s="129"/>
      <c r="D5" s="201">
        <v>1236</v>
      </c>
      <c r="E5" s="80"/>
      <c r="F5" s="81"/>
      <c r="G5" s="149"/>
      <c r="H5" s="184"/>
      <c r="I5" s="176">
        <v>1236</v>
      </c>
      <c r="J5" s="81"/>
      <c r="K5" s="81"/>
      <c r="L5" s="81"/>
      <c r="M5" s="83"/>
      <c r="N5" s="81"/>
    </row>
    <row r="6" spans="1:14" ht="12.75">
      <c r="A6" s="162" t="s">
        <v>76</v>
      </c>
      <c r="B6" s="188" t="s">
        <v>82</v>
      </c>
      <c r="C6" s="176">
        <v>90.09</v>
      </c>
      <c r="D6" s="81"/>
      <c r="E6" s="81"/>
      <c r="F6" s="81"/>
      <c r="G6" s="149"/>
      <c r="H6" s="149"/>
      <c r="I6" s="81"/>
      <c r="J6" s="81"/>
      <c r="L6" s="81"/>
      <c r="M6" s="81"/>
      <c r="N6" s="81"/>
    </row>
    <row r="7" spans="1:14" ht="12.75">
      <c r="A7" s="162" t="s">
        <v>70</v>
      </c>
      <c r="B7" s="79"/>
      <c r="C7" s="149"/>
      <c r="D7" s="149"/>
      <c r="E7" s="81"/>
      <c r="F7" s="149"/>
      <c r="G7" s="149"/>
      <c r="H7" s="176">
        <v>1026</v>
      </c>
      <c r="I7" s="81"/>
      <c r="J7" s="81"/>
      <c r="K7" s="176">
        <v>1053.7</v>
      </c>
      <c r="L7" s="149"/>
      <c r="M7" s="81"/>
      <c r="N7" s="81"/>
    </row>
    <row r="8" spans="1:14" ht="12.75">
      <c r="A8" s="162" t="s">
        <v>55</v>
      </c>
      <c r="B8" s="79">
        <f>SUM(C8:N8)</f>
        <v>0</v>
      </c>
      <c r="C8" s="80"/>
      <c r="D8" s="80"/>
      <c r="E8" s="80"/>
      <c r="F8" s="81"/>
      <c r="G8" s="149"/>
      <c r="H8" s="149"/>
      <c r="I8" s="81"/>
      <c r="J8" s="81"/>
      <c r="K8" s="81"/>
      <c r="L8" s="81"/>
      <c r="M8" s="81"/>
      <c r="N8" s="81"/>
    </row>
    <row r="9" spans="1:14" ht="12.75">
      <c r="A9" s="163" t="s">
        <v>14</v>
      </c>
      <c r="B9" s="188">
        <f>SUM(C9:N9)</f>
        <v>4641.79</v>
      </c>
      <c r="C9" s="73">
        <f aca="true" t="shared" si="1" ref="C9:N9">SUM(C5:C8)</f>
        <v>90.09</v>
      </c>
      <c r="D9" s="73">
        <f t="shared" si="1"/>
        <v>1236</v>
      </c>
      <c r="E9" s="73">
        <f t="shared" si="1"/>
        <v>0</v>
      </c>
      <c r="F9" s="76">
        <f t="shared" si="1"/>
        <v>0</v>
      </c>
      <c r="G9" s="172">
        <f t="shared" si="1"/>
        <v>0</v>
      </c>
      <c r="H9" s="172">
        <f t="shared" si="1"/>
        <v>1026</v>
      </c>
      <c r="I9" s="76">
        <f t="shared" si="1"/>
        <v>1236</v>
      </c>
      <c r="J9" s="76">
        <f t="shared" si="1"/>
        <v>0</v>
      </c>
      <c r="K9" s="76">
        <f t="shared" si="1"/>
        <v>1053.7</v>
      </c>
      <c r="L9" s="76">
        <f t="shared" si="1"/>
        <v>0</v>
      </c>
      <c r="M9" s="76">
        <f t="shared" si="1"/>
        <v>0</v>
      </c>
      <c r="N9" s="76">
        <f t="shared" si="1"/>
        <v>0</v>
      </c>
    </row>
    <row r="10" spans="1:14" ht="12.75">
      <c r="A10" s="164" t="s">
        <v>15</v>
      </c>
      <c r="B10" s="79"/>
      <c r="C10" s="80"/>
      <c r="D10" s="80"/>
      <c r="E10" s="80"/>
      <c r="F10" s="81"/>
      <c r="G10" s="149"/>
      <c r="H10" s="149"/>
      <c r="I10" s="81"/>
      <c r="J10" s="81"/>
      <c r="K10" s="81"/>
      <c r="L10" s="81"/>
      <c r="M10" s="81"/>
      <c r="N10" s="81"/>
    </row>
    <row r="11" spans="1:14" ht="20.25">
      <c r="A11" s="165" t="s">
        <v>56</v>
      </c>
      <c r="B11" s="193">
        <v>200</v>
      </c>
      <c r="C11" s="152"/>
      <c r="D11" s="153"/>
      <c r="E11" s="182"/>
      <c r="F11" s="155"/>
      <c r="G11" s="156"/>
      <c r="H11" s="156"/>
      <c r="I11" s="156"/>
      <c r="J11" s="203">
        <v>200</v>
      </c>
      <c r="K11" s="186"/>
      <c r="L11" s="156"/>
      <c r="M11" s="156"/>
      <c r="N11" s="156"/>
    </row>
    <row r="12" spans="1:14" ht="12.75">
      <c r="A12" s="162" t="s">
        <v>64</v>
      </c>
      <c r="B12" s="190">
        <v>25</v>
      </c>
      <c r="C12" s="87"/>
      <c r="D12" s="202">
        <v>25</v>
      </c>
      <c r="E12" s="148"/>
      <c r="F12" s="148"/>
      <c r="G12" s="124"/>
      <c r="H12" s="92"/>
      <c r="I12" s="92"/>
      <c r="J12" s="92"/>
      <c r="K12" s="81" t="s">
        <v>66</v>
      </c>
      <c r="L12" s="92"/>
      <c r="M12" s="92"/>
      <c r="N12" s="92"/>
    </row>
    <row r="13" spans="1:14" ht="12.75">
      <c r="A13" s="162" t="s">
        <v>19</v>
      </c>
      <c r="B13" s="190">
        <f aca="true" t="shared" si="2" ref="B13:B21">SUM(C13:N13)</f>
        <v>303.29</v>
      </c>
      <c r="C13" s="89"/>
      <c r="D13" s="202">
        <v>303.29</v>
      </c>
      <c r="E13" s="81"/>
      <c r="F13" s="124"/>
      <c r="G13" s="126"/>
      <c r="H13" s="92"/>
      <c r="I13" s="92"/>
      <c r="J13" s="92"/>
      <c r="K13" s="92"/>
      <c r="L13" s="92"/>
      <c r="M13" s="92"/>
      <c r="N13" s="92"/>
    </row>
    <row r="14" spans="1:14" ht="12.75">
      <c r="A14" s="162" t="s">
        <v>67</v>
      </c>
      <c r="B14" s="190">
        <f t="shared" si="2"/>
        <v>220</v>
      </c>
      <c r="C14" s="150"/>
      <c r="D14" s="148"/>
      <c r="E14" s="202">
        <v>55</v>
      </c>
      <c r="F14" s="158"/>
      <c r="G14" s="81"/>
      <c r="H14" s="176">
        <v>55</v>
      </c>
      <c r="I14" s="92"/>
      <c r="J14" s="176">
        <v>55</v>
      </c>
      <c r="K14" s="149"/>
      <c r="L14" s="92"/>
      <c r="M14" s="81"/>
      <c r="N14" s="176">
        <v>55</v>
      </c>
    </row>
    <row r="15" spans="1:14" ht="12.75">
      <c r="A15" s="162" t="s">
        <v>30</v>
      </c>
      <c r="B15" s="190">
        <f t="shared" si="2"/>
        <v>53.92</v>
      </c>
      <c r="C15" s="176">
        <v>53.92</v>
      </c>
      <c r="D15" s="124"/>
      <c r="E15" s="125"/>
      <c r="F15" s="127"/>
      <c r="G15" s="126"/>
      <c r="H15" s="92"/>
      <c r="I15" s="92"/>
      <c r="J15" s="92"/>
      <c r="K15" s="92"/>
      <c r="L15" s="92"/>
      <c r="M15" s="92"/>
      <c r="N15" s="92"/>
    </row>
    <row r="16" spans="1:14" ht="12.75">
      <c r="A16" s="162" t="s">
        <v>36</v>
      </c>
      <c r="B16" s="189">
        <f>SUM(C16:N16)</f>
        <v>100.8</v>
      </c>
      <c r="C16" s="158"/>
      <c r="D16" s="158"/>
      <c r="E16" s="194">
        <v>100.8</v>
      </c>
      <c r="F16" s="158"/>
      <c r="G16" s="126"/>
      <c r="H16" s="81"/>
      <c r="I16" s="168"/>
      <c r="J16" s="92"/>
      <c r="K16" s="92"/>
      <c r="L16" s="81"/>
      <c r="M16" s="81"/>
      <c r="N16" s="149"/>
    </row>
    <row r="17" spans="1:14" ht="12.75">
      <c r="A17" s="162" t="s">
        <v>54</v>
      </c>
      <c r="B17" s="189">
        <f>SUM(C17:N17)</f>
        <v>370</v>
      </c>
      <c r="C17" s="81"/>
      <c r="D17" s="81"/>
      <c r="E17" s="127"/>
      <c r="F17" s="206">
        <v>95</v>
      </c>
      <c r="G17" s="81"/>
      <c r="H17" s="81"/>
      <c r="I17" s="81"/>
      <c r="J17" s="207">
        <v>95</v>
      </c>
      <c r="K17" s="207">
        <v>120</v>
      </c>
      <c r="L17" s="81"/>
      <c r="M17" s="81"/>
      <c r="N17" s="207">
        <v>60</v>
      </c>
    </row>
    <row r="18" spans="1:14" ht="12.75">
      <c r="A18" s="162" t="s">
        <v>68</v>
      </c>
      <c r="B18" s="189">
        <f t="shared" si="2"/>
        <v>689.48</v>
      </c>
      <c r="C18" s="89"/>
      <c r="D18" s="81"/>
      <c r="E18" s="176">
        <v>344.74</v>
      </c>
      <c r="F18" s="174"/>
      <c r="G18" s="174"/>
      <c r="H18" s="197"/>
      <c r="I18" s="204">
        <v>344.74</v>
      </c>
      <c r="J18" s="81"/>
      <c r="K18" s="92"/>
      <c r="L18" s="92"/>
      <c r="M18" s="95"/>
      <c r="N18" s="92"/>
    </row>
    <row r="19" spans="1:14" ht="12.75">
      <c r="A19" s="162" t="s">
        <v>79</v>
      </c>
      <c r="B19" s="189">
        <f t="shared" si="2"/>
        <v>0</v>
      </c>
      <c r="C19" s="87"/>
      <c r="D19" s="149"/>
      <c r="E19" s="81"/>
      <c r="F19" s="81"/>
      <c r="G19" s="149"/>
      <c r="H19" s="149"/>
      <c r="I19" s="81"/>
      <c r="J19" s="92"/>
      <c r="K19" s="92"/>
      <c r="L19" s="124"/>
      <c r="M19" s="92"/>
      <c r="N19" s="81"/>
    </row>
    <row r="20" spans="1:14" ht="12.75">
      <c r="A20" s="162" t="s">
        <v>72</v>
      </c>
      <c r="B20" s="189">
        <v>25</v>
      </c>
      <c r="C20" s="87"/>
      <c r="D20" s="124"/>
      <c r="E20" s="173"/>
      <c r="F20" s="173"/>
      <c r="G20" s="168"/>
      <c r="H20" s="168"/>
      <c r="I20" s="168"/>
      <c r="J20" s="168"/>
      <c r="K20" s="158"/>
      <c r="L20" s="158"/>
      <c r="M20" s="158"/>
      <c r="N20" s="176">
        <v>15.99</v>
      </c>
    </row>
    <row r="21" spans="1:14" ht="12.75">
      <c r="A21" s="162" t="s">
        <v>83</v>
      </c>
      <c r="B21" s="189">
        <f t="shared" si="2"/>
        <v>100</v>
      </c>
      <c r="C21" s="87"/>
      <c r="D21" s="81"/>
      <c r="E21" s="81"/>
      <c r="F21" s="176">
        <v>100</v>
      </c>
      <c r="G21" s="81"/>
      <c r="H21" s="149"/>
      <c r="I21" s="81"/>
      <c r="J21" s="81"/>
      <c r="K21" s="81"/>
      <c r="L21" s="81"/>
      <c r="M21" s="149"/>
      <c r="N21" s="149"/>
    </row>
    <row r="22" spans="1:14" ht="12.75">
      <c r="A22" s="162" t="s">
        <v>18</v>
      </c>
      <c r="B22" s="189">
        <f>SUM(C22:N22)</f>
        <v>1000</v>
      </c>
      <c r="C22" s="87"/>
      <c r="D22" s="81"/>
      <c r="E22" s="176">
        <v>250</v>
      </c>
      <c r="F22" s="81"/>
      <c r="G22" s="126"/>
      <c r="H22" s="81"/>
      <c r="I22" s="176">
        <v>250</v>
      </c>
      <c r="J22" s="81"/>
      <c r="K22" s="81"/>
      <c r="L22" s="176">
        <v>250</v>
      </c>
      <c r="M22" s="81"/>
      <c r="N22" s="176">
        <v>250</v>
      </c>
    </row>
    <row r="23" spans="1:14" ht="12.75">
      <c r="A23" s="163" t="s">
        <v>16</v>
      </c>
      <c r="B23" s="86">
        <f>SUM(C23:N23)</f>
        <v>3078.4799999999996</v>
      </c>
      <c r="C23" s="73">
        <f aca="true" t="shared" si="3" ref="C23:N23">SUM(C11:C22)</f>
        <v>53.92</v>
      </c>
      <c r="D23" s="73">
        <f t="shared" si="3"/>
        <v>328.29</v>
      </c>
      <c r="E23" s="73">
        <f>SUM(E11:E22)</f>
        <v>750.54</v>
      </c>
      <c r="F23" s="76">
        <f t="shared" si="3"/>
        <v>195</v>
      </c>
      <c r="G23" s="76">
        <f>SUM(G11:G22)</f>
        <v>0</v>
      </c>
      <c r="H23" s="76">
        <f t="shared" si="3"/>
        <v>55</v>
      </c>
      <c r="I23" s="76">
        <f t="shared" si="3"/>
        <v>594.74</v>
      </c>
      <c r="J23" s="76">
        <f t="shared" si="3"/>
        <v>350</v>
      </c>
      <c r="K23" s="76">
        <f t="shared" si="3"/>
        <v>120</v>
      </c>
      <c r="L23" s="76">
        <f t="shared" si="3"/>
        <v>250</v>
      </c>
      <c r="M23" s="76">
        <f t="shared" si="3"/>
        <v>0</v>
      </c>
      <c r="N23" s="76">
        <f t="shared" si="3"/>
        <v>380.99</v>
      </c>
    </row>
    <row r="24" spans="1:14" ht="12.75">
      <c r="A24" s="162"/>
      <c r="B24" s="80"/>
      <c r="C24" s="80"/>
      <c r="D24" s="80"/>
      <c r="E24" s="80"/>
      <c r="F24" s="81"/>
      <c r="G24" s="81"/>
      <c r="H24" s="81"/>
      <c r="I24" s="81"/>
      <c r="J24" s="81"/>
      <c r="K24" s="81"/>
      <c r="L24" s="81"/>
      <c r="M24" s="81"/>
      <c r="N24" s="81"/>
    </row>
    <row r="25" spans="1:14" ht="12.75">
      <c r="A25" s="163" t="s">
        <v>21</v>
      </c>
      <c r="B25" s="73"/>
      <c r="C25" s="73">
        <f aca="true" t="shared" si="4" ref="C25:N25">C3+C9-C23</f>
        <v>5945.82</v>
      </c>
      <c r="D25" s="76">
        <f t="shared" si="4"/>
        <v>6853.53</v>
      </c>
      <c r="E25" s="76">
        <f t="shared" si="4"/>
        <v>6102.99</v>
      </c>
      <c r="F25" s="172">
        <f t="shared" si="4"/>
        <v>5907.99</v>
      </c>
      <c r="G25" s="76">
        <f t="shared" si="4"/>
        <v>5907.99</v>
      </c>
      <c r="H25" s="76">
        <f t="shared" si="4"/>
        <v>6878.99</v>
      </c>
      <c r="I25" s="76">
        <f t="shared" si="4"/>
        <v>7520.25</v>
      </c>
      <c r="J25" s="172">
        <f t="shared" si="4"/>
        <v>7170.25</v>
      </c>
      <c r="K25" s="76">
        <f t="shared" si="4"/>
        <v>8103.950000000001</v>
      </c>
      <c r="L25" s="76">
        <f t="shared" si="4"/>
        <v>7853.950000000001</v>
      </c>
      <c r="M25" s="172">
        <f t="shared" si="4"/>
        <v>7853.950000000001</v>
      </c>
      <c r="N25" s="76">
        <f t="shared" si="4"/>
        <v>7472.960000000001</v>
      </c>
    </row>
    <row r="26" spans="1:14" ht="12.75">
      <c r="A26" s="162" t="s">
        <v>39</v>
      </c>
      <c r="B26" s="96">
        <f>B9-B23</f>
        <v>1563.3100000000004</v>
      </c>
      <c r="C26" s="73"/>
      <c r="D26" s="73"/>
      <c r="E26" s="73"/>
      <c r="F26" s="76"/>
      <c r="G26" s="76"/>
      <c r="H26" s="76"/>
      <c r="I26" s="76"/>
      <c r="J26" s="76"/>
      <c r="K26" s="76"/>
      <c r="L26" s="76"/>
      <c r="M26" s="76"/>
      <c r="N26" s="76"/>
    </row>
    <row r="27" spans="1:14" ht="12.75">
      <c r="A27" s="166" t="s">
        <v>31</v>
      </c>
      <c r="B27" s="98"/>
      <c r="C27" s="99">
        <v>1500</v>
      </c>
      <c r="D27" s="101">
        <v>1500</v>
      </c>
      <c r="E27" s="99">
        <v>1500</v>
      </c>
      <c r="F27" s="99">
        <v>1500</v>
      </c>
      <c r="G27" s="99">
        <v>1500</v>
      </c>
      <c r="H27" s="99">
        <v>1500</v>
      </c>
      <c r="I27" s="99">
        <v>1500</v>
      </c>
      <c r="J27" s="99">
        <v>1500</v>
      </c>
      <c r="K27" s="99">
        <v>1500</v>
      </c>
      <c r="L27" s="99">
        <v>1500</v>
      </c>
      <c r="M27" s="99">
        <v>1500</v>
      </c>
      <c r="N27" s="99">
        <v>1500</v>
      </c>
    </row>
    <row r="28" spans="1:14" ht="12.75">
      <c r="A28" s="166" t="s">
        <v>32</v>
      </c>
      <c r="B28" s="100"/>
      <c r="C28" s="101">
        <v>600</v>
      </c>
      <c r="D28" s="101">
        <v>600</v>
      </c>
      <c r="E28" s="101">
        <v>600</v>
      </c>
      <c r="F28" s="101">
        <v>600</v>
      </c>
      <c r="G28" s="101">
        <v>600</v>
      </c>
      <c r="H28" s="101">
        <v>600</v>
      </c>
      <c r="I28" s="101">
        <v>600</v>
      </c>
      <c r="J28" s="101">
        <v>600</v>
      </c>
      <c r="K28" s="101">
        <v>600</v>
      </c>
      <c r="L28" s="101">
        <v>600</v>
      </c>
      <c r="M28" s="101">
        <v>600</v>
      </c>
      <c r="N28" s="101">
        <v>600</v>
      </c>
    </row>
    <row r="29" spans="1:14" ht="12.75">
      <c r="A29" s="170" t="s">
        <v>84</v>
      </c>
      <c r="B29" s="191">
        <v>133.03</v>
      </c>
      <c r="C29" s="125">
        <v>293.83</v>
      </c>
      <c r="D29" s="125">
        <f aca="true" t="shared" si="5" ref="D29:N29">C29-D17</f>
        <v>293.83</v>
      </c>
      <c r="E29" s="125">
        <f t="shared" si="5"/>
        <v>293.83</v>
      </c>
      <c r="F29" s="125">
        <f t="shared" si="5"/>
        <v>198.82999999999998</v>
      </c>
      <c r="G29" s="125">
        <f t="shared" si="5"/>
        <v>198.82999999999998</v>
      </c>
      <c r="H29" s="125">
        <f t="shared" si="5"/>
        <v>198.82999999999998</v>
      </c>
      <c r="I29" s="125">
        <f t="shared" si="5"/>
        <v>198.82999999999998</v>
      </c>
      <c r="J29" s="125">
        <f t="shared" si="5"/>
        <v>103.82999999999998</v>
      </c>
      <c r="K29" s="125">
        <f t="shared" si="5"/>
        <v>-16.170000000000016</v>
      </c>
      <c r="L29" s="125">
        <f t="shared" si="5"/>
        <v>-16.170000000000016</v>
      </c>
      <c r="M29" s="125">
        <f t="shared" si="5"/>
        <v>-16.170000000000016</v>
      </c>
      <c r="N29" s="125">
        <f t="shared" si="5"/>
        <v>-76.17000000000002</v>
      </c>
    </row>
    <row r="30" spans="1:14" ht="12.75">
      <c r="A30" s="167" t="s">
        <v>33</v>
      </c>
      <c r="B30" s="110"/>
      <c r="C30" s="87">
        <f aca="true" t="shared" si="6" ref="C30:N30">C25-C27-C29</f>
        <v>4151.99</v>
      </c>
      <c r="D30" s="87">
        <f t="shared" si="6"/>
        <v>5059.7</v>
      </c>
      <c r="E30" s="87">
        <f t="shared" si="6"/>
        <v>4309.16</v>
      </c>
      <c r="F30" s="87">
        <f t="shared" si="6"/>
        <v>4209.16</v>
      </c>
      <c r="G30" s="87">
        <f t="shared" si="6"/>
        <v>4209.16</v>
      </c>
      <c r="H30" s="87">
        <f t="shared" si="6"/>
        <v>5180.16</v>
      </c>
      <c r="I30" s="87">
        <f t="shared" si="6"/>
        <v>5821.42</v>
      </c>
      <c r="J30" s="87">
        <f t="shared" si="6"/>
        <v>5566.42</v>
      </c>
      <c r="K30" s="87">
        <f t="shared" si="6"/>
        <v>6620.120000000001</v>
      </c>
      <c r="L30" s="87">
        <f t="shared" si="6"/>
        <v>6370.120000000001</v>
      </c>
      <c r="M30" s="87">
        <f t="shared" si="6"/>
        <v>6370.120000000001</v>
      </c>
      <c r="N30" s="87">
        <f t="shared" si="6"/>
        <v>6049.130000000001</v>
      </c>
    </row>
    <row r="31" spans="1:14" ht="12.75">
      <c r="A31" s="88"/>
      <c r="B31" s="88"/>
      <c r="C31" s="74" t="s">
        <v>0</v>
      </c>
      <c r="D31" s="74" t="s">
        <v>11</v>
      </c>
      <c r="E31" s="74" t="s">
        <v>10</v>
      </c>
      <c r="F31" s="74" t="s">
        <v>1</v>
      </c>
      <c r="G31" s="74" t="s">
        <v>9</v>
      </c>
      <c r="H31" s="74" t="s">
        <v>2</v>
      </c>
      <c r="I31" s="74" t="s">
        <v>3</v>
      </c>
      <c r="J31" s="74" t="s">
        <v>8</v>
      </c>
      <c r="K31" s="74" t="s">
        <v>4</v>
      </c>
      <c r="L31" s="74" t="s">
        <v>5</v>
      </c>
      <c r="M31" s="74" t="s">
        <v>6</v>
      </c>
      <c r="N31" s="74" t="s">
        <v>7</v>
      </c>
    </row>
    <row r="32" spans="1:14" ht="12.75">
      <c r="A32" s="78"/>
      <c r="B32" s="80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6"/>
    </row>
    <row r="33" spans="1:14" ht="12.75">
      <c r="A33" s="102"/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4" ht="12.75">
      <c r="A34" s="111" t="s">
        <v>71</v>
      </c>
      <c r="B34" s="112"/>
      <c r="C34" s="113"/>
      <c r="D34" s="114"/>
      <c r="E34" s="115"/>
      <c r="F34" s="114"/>
      <c r="G34" s="114"/>
      <c r="H34" s="114"/>
      <c r="I34" s="114"/>
      <c r="J34" s="114"/>
      <c r="K34" s="114"/>
      <c r="L34" s="114"/>
      <c r="M34" s="114"/>
      <c r="N34" s="116"/>
    </row>
    <row r="35" spans="1:14" ht="12.75">
      <c r="A35" s="117" t="s">
        <v>74</v>
      </c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18"/>
    </row>
    <row r="36" spans="1:14" ht="12.75">
      <c r="A36" s="117" t="s">
        <v>75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18"/>
    </row>
    <row r="37" spans="1:14" ht="12.75">
      <c r="A37" s="119" t="s">
        <v>41</v>
      </c>
      <c r="B37" s="107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18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&amp;CFINANCIAL FORECAST
FY2019-20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</dc:creator>
  <cp:keywords/>
  <dc:description/>
  <cp:lastModifiedBy>User</cp:lastModifiedBy>
  <cp:lastPrinted>2019-04-05T19:03:57Z</cp:lastPrinted>
  <dcterms:created xsi:type="dcterms:W3CDTF">2009-04-06T13:51:39Z</dcterms:created>
  <dcterms:modified xsi:type="dcterms:W3CDTF">2019-04-21T11:05:35Z</dcterms:modified>
  <cp:category/>
  <cp:version/>
  <cp:contentType/>
  <cp:contentStatus/>
</cp:coreProperties>
</file>